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80" windowHeight="8190"/>
  </bookViews>
  <sheets>
    <sheet name="判定シート " sheetId="5" r:id="rId1"/>
    <sheet name="申請額算定シート" sheetId="2" r:id="rId2"/>
    <sheet name="支給対象経費入力シート" sheetId="4" r:id="rId3"/>
  </sheets>
  <definedNames>
    <definedName name="_xlnm.Print_Area" localSheetId="2">支給対象経費入力シート!$A$1:$Q$35</definedName>
    <definedName name="_xlnm.Print_Area" localSheetId="1">申請額算定シート!$A$1:$H$32</definedName>
    <definedName name="個人" localSheetId="0">'判定シート '!$L$6:$L$22</definedName>
    <definedName name="個人">#REF!</definedName>
    <definedName name="法人" localSheetId="0">'判定シート '!$K$6:$K$25</definedName>
    <definedName name="法人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7" i="2" l="1"/>
  <c r="K21" i="2"/>
  <c r="K22" i="2"/>
  <c r="J20" i="2"/>
  <c r="J21" i="2"/>
  <c r="J22" i="2"/>
  <c r="Q8" i="4" l="1"/>
  <c r="Q22" i="4"/>
  <c r="B42" i="5"/>
  <c r="F42" i="5" s="1"/>
  <c r="D40" i="5"/>
  <c r="B40" i="5"/>
  <c r="D38" i="5"/>
  <c r="B38" i="5"/>
  <c r="D35" i="5"/>
  <c r="B35" i="5"/>
  <c r="K34" i="4"/>
  <c r="P34" i="4"/>
  <c r="O34" i="4"/>
  <c r="N34" i="4"/>
  <c r="M34" i="4"/>
  <c r="L34" i="4"/>
  <c r="Q33" i="4"/>
  <c r="E22" i="2" s="1"/>
  <c r="Q32" i="4"/>
  <c r="E21" i="2" s="1"/>
  <c r="Q31" i="4"/>
  <c r="E20" i="2" s="1"/>
  <c r="K20" i="2" s="1"/>
  <c r="Q30" i="4"/>
  <c r="E19" i="2" s="1"/>
  <c r="K19" i="2" s="1"/>
  <c r="Q29" i="4"/>
  <c r="E18" i="2" s="1"/>
  <c r="Q28" i="4"/>
  <c r="E17" i="2" s="1"/>
  <c r="Q27" i="4"/>
  <c r="E16" i="2" s="1"/>
  <c r="Q26" i="4"/>
  <c r="E15" i="2" s="1"/>
  <c r="Q25" i="4"/>
  <c r="E14" i="2" s="1"/>
  <c r="Q24" i="4"/>
  <c r="E13" i="2" s="1"/>
  <c r="Q23" i="4"/>
  <c r="E12" i="2" s="1"/>
  <c r="E11" i="2" l="1"/>
  <c r="S11" i="2"/>
  <c r="Q34" i="4"/>
  <c r="F38" i="5"/>
  <c r="F40" i="5"/>
  <c r="F35" i="5"/>
  <c r="P19" i="2"/>
  <c r="P23" i="2"/>
  <c r="P20" i="2"/>
  <c r="P24" i="2"/>
  <c r="P22" i="2"/>
  <c r="P21" i="2"/>
  <c r="P18" i="2"/>
  <c r="B44" i="5" l="1"/>
  <c r="F16" i="4" l="1"/>
  <c r="Q4" i="4" l="1"/>
  <c r="Q5" i="4"/>
  <c r="D12" i="2" s="1"/>
  <c r="Q6" i="4"/>
  <c r="D13" i="2" s="1"/>
  <c r="Q7" i="4"/>
  <c r="D14" i="2" s="1"/>
  <c r="D15" i="2"/>
  <c r="Q9" i="4"/>
  <c r="D16" i="2" s="1"/>
  <c r="Q10" i="4"/>
  <c r="D17" i="2" s="1"/>
  <c r="Q11" i="4"/>
  <c r="D18" i="2" s="1"/>
  <c r="Q12" i="4"/>
  <c r="D19" i="2" s="1"/>
  <c r="Q13" i="4"/>
  <c r="D20" i="2" s="1"/>
  <c r="Q14" i="4"/>
  <c r="D21" i="2" s="1"/>
  <c r="Q15" i="4"/>
  <c r="D22" i="2" s="1"/>
  <c r="H4" i="4"/>
  <c r="B11" i="2" s="1"/>
  <c r="H5" i="4"/>
  <c r="B12" i="2" s="1"/>
  <c r="K12" i="2" s="1"/>
  <c r="H6" i="4"/>
  <c r="B13" i="2" s="1"/>
  <c r="H7" i="4"/>
  <c r="B14" i="2" s="1"/>
  <c r="K14" i="2" s="1"/>
  <c r="H8" i="4"/>
  <c r="B15" i="2" s="1"/>
  <c r="K15" i="2" s="1"/>
  <c r="H9" i="4"/>
  <c r="B16" i="2" s="1"/>
  <c r="K16" i="2" s="1"/>
  <c r="H10" i="4"/>
  <c r="B17" i="2" s="1"/>
  <c r="K17" i="2" s="1"/>
  <c r="H11" i="4"/>
  <c r="B18" i="2" s="1"/>
  <c r="K18" i="2" s="1"/>
  <c r="H12" i="4"/>
  <c r="B19" i="2" s="1"/>
  <c r="H13" i="4"/>
  <c r="B20" i="2" s="1"/>
  <c r="H14" i="4"/>
  <c r="B21" i="2" s="1"/>
  <c r="H15" i="4"/>
  <c r="B22" i="2" s="1"/>
  <c r="C16" i="4"/>
  <c r="D16" i="4"/>
  <c r="E16" i="4"/>
  <c r="G16" i="4"/>
  <c r="K16" i="4"/>
  <c r="L16" i="4"/>
  <c r="M16" i="4"/>
  <c r="N16" i="4"/>
  <c r="O16" i="4"/>
  <c r="P16" i="4"/>
  <c r="B16" i="4"/>
  <c r="J18" i="2" l="1"/>
  <c r="J19" i="2"/>
  <c r="J13" i="2"/>
  <c r="H13" i="2"/>
  <c r="K13" i="2"/>
  <c r="J17" i="2"/>
  <c r="J15" i="2"/>
  <c r="H11" i="2"/>
  <c r="K11" i="2"/>
  <c r="J16" i="2"/>
  <c r="J14" i="2"/>
  <c r="J12" i="2"/>
  <c r="D11" i="2"/>
  <c r="J11" i="2" s="1"/>
  <c r="S10" i="2"/>
  <c r="H22" i="2"/>
  <c r="G22" i="2"/>
  <c r="G14" i="2"/>
  <c r="H14" i="2"/>
  <c r="H17" i="2"/>
  <c r="G17" i="2"/>
  <c r="G16" i="2"/>
  <c r="H16" i="2"/>
  <c r="H12" i="2"/>
  <c r="G12" i="2"/>
  <c r="H18" i="2"/>
  <c r="G18" i="2"/>
  <c r="G21" i="2"/>
  <c r="H21" i="2"/>
  <c r="G13" i="2"/>
  <c r="H20" i="2"/>
  <c r="G20" i="2"/>
  <c r="G19" i="2"/>
  <c r="H19" i="2"/>
  <c r="G15" i="2"/>
  <c r="H15" i="2"/>
  <c r="N18" i="2"/>
  <c r="N21" i="2"/>
  <c r="N20" i="2"/>
  <c r="N23" i="2"/>
  <c r="N19" i="2"/>
  <c r="N24" i="2"/>
  <c r="N22" i="2"/>
  <c r="P13" i="2"/>
  <c r="P16" i="2"/>
  <c r="P12" i="2"/>
  <c r="P14" i="2"/>
  <c r="P17" i="2"/>
  <c r="P15" i="2"/>
  <c r="N14" i="2"/>
  <c r="N13" i="2"/>
  <c r="N16" i="2"/>
  <c r="N12" i="2"/>
  <c r="N17" i="2"/>
  <c r="N15" i="2"/>
  <c r="N11" i="2"/>
  <c r="Q16" i="4"/>
  <c r="G11" i="2"/>
  <c r="H16" i="4"/>
  <c r="L18" i="2" l="1"/>
  <c r="L19" i="2"/>
  <c r="P11" i="2"/>
  <c r="L24" i="2"/>
  <c r="L23" i="2"/>
  <c r="L22" i="2"/>
  <c r="L20" i="2"/>
  <c r="L21" i="2"/>
  <c r="L11" i="2" l="1"/>
  <c r="L14" i="2"/>
  <c r="L12" i="2"/>
  <c r="L17" i="2"/>
  <c r="L16" i="2"/>
  <c r="L15" i="2"/>
  <c r="L13" i="2"/>
  <c r="D28" i="2" l="1"/>
  <c r="B27" i="2" s="1"/>
  <c r="D29" i="2" l="1"/>
  <c r="D32" i="2" s="1"/>
  <c r="D27" i="2"/>
  <c r="D26" i="2"/>
  <c r="B26" i="2"/>
  <c r="A2" i="4" s="1"/>
  <c r="L35" i="4" s="1"/>
  <c r="J2" i="4"/>
  <c r="J20" i="4"/>
  <c r="M17" i="4" l="1"/>
  <c r="E17" i="4"/>
  <c r="N17" i="4"/>
  <c r="G17" i="4"/>
  <c r="M35" i="4"/>
  <c r="F17" i="4"/>
  <c r="C17" i="4"/>
  <c r="O17" i="4"/>
  <c r="O35" i="4"/>
  <c r="K17" i="4"/>
  <c r="N35" i="4"/>
  <c r="D17" i="4"/>
  <c r="P17" i="4"/>
  <c r="B17" i="4"/>
  <c r="P35" i="4"/>
  <c r="K35" i="4"/>
  <c r="L17" i="4"/>
  <c r="F18" i="4" l="1"/>
  <c r="B18" i="4"/>
  <c r="E18" i="4"/>
  <c r="C18" i="4"/>
  <c r="G18" i="4"/>
  <c r="D18" i="4"/>
</calcChain>
</file>

<file path=xl/sharedStrings.xml><?xml version="1.0" encoding="utf-8"?>
<sst xmlns="http://schemas.openxmlformats.org/spreadsheetml/2006/main" count="240" uniqueCount="144">
  <si>
    <t>手順１　法人名・屋号を入力してください。</t>
  </si>
  <si>
    <t>事業者名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</si>
  <si>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</si>
  <si>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</si>
  <si>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</si>
  <si>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</si>
  <si>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</si>
  <si>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</si>
  <si>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</si>
  <si>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</si>
  <si>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</si>
  <si>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※販売管理費のデータがない場合は売上げ原価のみ入力ください。</t>
  </si>
  <si>
    <t>販売管理費</t>
  </si>
  <si>
    <t>判定</t>
  </si>
  <si>
    <t>売上総利益率</t>
  </si>
  <si>
    <t>営業利益率</t>
  </si>
  <si>
    <t>申請可否</t>
  </si>
  <si>
    <t>エネルギー料金算定シート（宮古市エネルギー価格高騰緊急対策支援給付金）</t>
    <rPh sb="13" eb="15">
      <t>ミヤコ</t>
    </rPh>
    <rPh sb="21" eb="25">
      <t>カカクコウトウ</t>
    </rPh>
    <rPh sb="25" eb="29">
      <t>キンキュウタイサク</t>
    </rPh>
    <rPh sb="29" eb="34">
      <t>シエンキュウフキン</t>
    </rPh>
    <phoneticPr fontId="1"/>
  </si>
  <si>
    <t>１月分</t>
    <phoneticPr fontId="1"/>
  </si>
  <si>
    <t>２月分</t>
    <phoneticPr fontId="1"/>
  </si>
  <si>
    <t>３月分</t>
    <phoneticPr fontId="1"/>
  </si>
  <si>
    <t>上昇額（円）</t>
    <rPh sb="0" eb="3">
      <t>ジョウショウガク</t>
    </rPh>
    <rPh sb="4" eb="5">
      <t>エン</t>
    </rPh>
    <phoneticPr fontId="1"/>
  </si>
  <si>
    <t>－</t>
    <phoneticPr fontId="1"/>
  </si>
  <si>
    <t>＝</t>
    <phoneticPr fontId="1"/>
  </si>
  <si>
    <t>売上高</t>
    <rPh sb="0" eb="2">
      <t>ウリアゲ</t>
    </rPh>
    <rPh sb="2" eb="3">
      <t>タカ</t>
    </rPh>
    <phoneticPr fontId="1"/>
  </si>
  <si>
    <t>手順２　法人または個人事業主の別を入力してください。</t>
    <rPh sb="4" eb="6">
      <t>ホウジン</t>
    </rPh>
    <rPh sb="9" eb="14">
      <t>コジンジギョウヌシ</t>
    </rPh>
    <rPh sb="15" eb="16">
      <t>ベツ</t>
    </rPh>
    <phoneticPr fontId="1"/>
  </si>
  <si>
    <t>法人・個人</t>
    <rPh sb="0" eb="2">
      <t>ホウジン</t>
    </rPh>
    <rPh sb="3" eb="5">
      <t>コジン</t>
    </rPh>
    <phoneticPr fontId="1"/>
  </si>
  <si>
    <t>※手順３に対応する販売管理費を入力</t>
    <phoneticPr fontId="1"/>
  </si>
  <si>
    <t>法人・個人事業主の別</t>
    <rPh sb="0" eb="2">
      <t>ホウジン</t>
    </rPh>
    <rPh sb="3" eb="8">
      <t>コジンジギョウヌシ</t>
    </rPh>
    <rPh sb="9" eb="10">
      <t>ベツ</t>
    </rPh>
    <phoneticPr fontId="1"/>
  </si>
  <si>
    <t>エネルギー料金（円）</t>
    <phoneticPr fontId="1"/>
  </si>
  <si>
    <t>エネルギー料金（円）</t>
    <phoneticPr fontId="1"/>
  </si>
  <si>
    <t>※決算書、確定申告書一式、試算表、領収書などに基づいて入力してください。</t>
    <rPh sb="13" eb="16">
      <t>シサンヒョウ</t>
    </rPh>
    <rPh sb="17" eb="20">
      <t>リョウシュウショ</t>
    </rPh>
    <phoneticPr fontId="1"/>
  </si>
  <si>
    <t>③</t>
    <phoneticPr fontId="1"/>
  </si>
  <si>
    <t>①</t>
    <phoneticPr fontId="1"/>
  </si>
  <si>
    <t>②</t>
    <phoneticPr fontId="1"/>
  </si>
  <si>
    <t>令和4年5月～令和4年10月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</si>
  <si>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令和4年4月～令和4年9月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</si>
  <si>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令和4年7月～令和4年12月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</si>
  <si>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令和4年8月～令和5年1月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</si>
  <si>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令和4年9月～令和5年2月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</si>
  <si>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令和4年10月～令和5年3月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1"/>
  </si>
  <si>
    <t>令和3年4月～令和3年9月</t>
    <rPh sb="5" eb="6">
      <t>ガツ</t>
    </rPh>
    <rPh sb="12" eb="13">
      <t>ガツ</t>
    </rPh>
    <phoneticPr fontId="1"/>
  </si>
  <si>
    <t>令和3年5月～令和3年10月</t>
    <rPh sb="5" eb="6">
      <t>ガツ</t>
    </rPh>
    <rPh sb="13" eb="14">
      <t>ガツ</t>
    </rPh>
    <phoneticPr fontId="1"/>
  </si>
  <si>
    <t>令和3年6月～令和3年11月</t>
    <rPh sb="5" eb="6">
      <t>ガツ</t>
    </rPh>
    <rPh sb="13" eb="14">
      <t>ガツ</t>
    </rPh>
    <phoneticPr fontId="1"/>
  </si>
  <si>
    <t>令和3年7月～令和3年12月</t>
    <rPh sb="5" eb="6">
      <t>ガツ</t>
    </rPh>
    <rPh sb="13" eb="14">
      <t>ガツ</t>
    </rPh>
    <phoneticPr fontId="1"/>
  </si>
  <si>
    <t>令和3年8月～令和4年1月</t>
    <rPh sb="5" eb="6">
      <t>ガツ</t>
    </rPh>
    <rPh sb="12" eb="13">
      <t>ガツ</t>
    </rPh>
    <phoneticPr fontId="1"/>
  </si>
  <si>
    <t>令和3年9月～令和4年2月</t>
    <rPh sb="5" eb="6">
      <t>ガツ</t>
    </rPh>
    <rPh sb="12" eb="13">
      <t>ガツ</t>
    </rPh>
    <phoneticPr fontId="1"/>
  </si>
  <si>
    <t>令和3年10月～令和4年3月</t>
    <rPh sb="6" eb="7">
      <t>ガツ</t>
    </rPh>
    <rPh sb="13" eb="14">
      <t>ガツ</t>
    </rPh>
    <phoneticPr fontId="1"/>
  </si>
  <si>
    <r>
      <rPr>
        <sz val="8"/>
        <rFont val="BIZ UDゴシック"/>
        <family val="3"/>
        <charset val="128"/>
      </rPr>
      <t>※該当者のみ</t>
    </r>
    <r>
      <rPr>
        <sz val="11"/>
        <rFont val="BIZ UDゴシック"/>
        <family val="3"/>
        <charset val="128"/>
      </rPr>
      <t xml:space="preserve">
④</t>
    </r>
    <rPh sb="1" eb="4">
      <t>ガイトウシャ</t>
    </rPh>
    <phoneticPr fontId="1"/>
  </si>
  <si>
    <t>⑤</t>
    <phoneticPr fontId="1"/>
  </si>
  <si>
    <t>６カ月間のエネルギー料金上昇額の合計</t>
    <rPh sb="2" eb="3">
      <t>ゲツ</t>
    </rPh>
    <rPh sb="3" eb="4">
      <t>カン</t>
    </rPh>
    <rPh sb="10" eb="12">
      <t>リョウキン</t>
    </rPh>
    <rPh sb="12" eb="15">
      <t>ジョウショウガク</t>
    </rPh>
    <rPh sb="16" eb="18">
      <t>ゴウケイ</t>
    </rPh>
    <phoneticPr fontId="1"/>
  </si>
  <si>
    <t>円</t>
    <rPh sb="0" eb="1">
      <t>エン</t>
    </rPh>
    <phoneticPr fontId="1"/>
  </si>
  <si>
    <t>申請額の算定</t>
    <rPh sb="0" eb="3">
      <t>シンセイガク</t>
    </rPh>
    <rPh sb="4" eb="6">
      <t>サンテイ</t>
    </rPh>
    <phoneticPr fontId="1"/>
  </si>
  <si>
    <t>※申請書兼請求書の「４申請額の算定」に対応しています。申請書へ転記してください。</t>
    <rPh sb="1" eb="4">
      <t>シンセイショ</t>
    </rPh>
    <rPh sb="4" eb="5">
      <t>ケン</t>
    </rPh>
    <rPh sb="5" eb="8">
      <t>セイキュウショ</t>
    </rPh>
    <rPh sb="11" eb="14">
      <t>シンセイガク</t>
    </rPh>
    <rPh sb="15" eb="17">
      <t>サンテイ</t>
    </rPh>
    <rPh sb="19" eb="21">
      <t>タイオウ</t>
    </rPh>
    <rPh sb="27" eb="30">
      <t>シンセイショ</t>
    </rPh>
    <rPh sb="31" eb="33">
      <t>テンキ</t>
    </rPh>
    <phoneticPr fontId="1"/>
  </si>
  <si>
    <t>←入力してください</t>
    <rPh sb="1" eb="3">
      <t>ニュウリョク</t>
    </rPh>
    <phoneticPr fontId="1"/>
  </si>
  <si>
    <t>←自動計算</t>
    <rPh sb="1" eb="5">
      <t>ジドウケイサン</t>
    </rPh>
    <phoneticPr fontId="1"/>
  </si>
  <si>
    <t>飲食業</t>
    <rPh sb="0" eb="3">
      <t>インショクギョウ</t>
    </rPh>
    <phoneticPr fontId="13"/>
  </si>
  <si>
    <t>卸売業</t>
    <rPh sb="0" eb="3">
      <t>オロシウリギョウ</t>
    </rPh>
    <phoneticPr fontId="13"/>
  </si>
  <si>
    <t>生活関連サービス業</t>
    <rPh sb="0" eb="4">
      <t>セイカツカンレン</t>
    </rPh>
    <rPh sb="8" eb="9">
      <t>ギョウ</t>
    </rPh>
    <phoneticPr fontId="13"/>
  </si>
  <si>
    <t>娯楽業</t>
    <rPh sb="0" eb="2">
      <t>ゴラク</t>
    </rPh>
    <rPh sb="2" eb="3">
      <t>ギョウ</t>
    </rPh>
    <phoneticPr fontId="13"/>
  </si>
  <si>
    <t>宿泊業</t>
    <rPh sb="0" eb="3">
      <t>シュクハクギョウ</t>
    </rPh>
    <phoneticPr fontId="13"/>
  </si>
  <si>
    <t>教育、学習支援業</t>
    <rPh sb="0" eb="2">
      <t>キョウイク</t>
    </rPh>
    <rPh sb="3" eb="5">
      <t>ガクシュウ</t>
    </rPh>
    <rPh sb="5" eb="8">
      <t>シエンギョウ</t>
    </rPh>
    <phoneticPr fontId="1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</si>
  <si>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3"/>
  </si>
  <si>
    <t>医療・福祉</t>
    <rPh sb="0" eb="2">
      <t>イリョウ</t>
    </rPh>
    <rPh sb="3" eb="5">
      <t>フクシ</t>
    </rPh>
    <phoneticPr fontId="13"/>
  </si>
  <si>
    <t>鉱業・採石業・砂利採取業</t>
    <rPh sb="0" eb="2">
      <t>コウギョウ</t>
    </rPh>
    <rPh sb="3" eb="5">
      <t>サイセキ</t>
    </rPh>
    <rPh sb="5" eb="6">
      <t>ギョウ</t>
    </rPh>
    <rPh sb="7" eb="11">
      <t>ジャリ</t>
    </rPh>
    <rPh sb="11" eb="12">
      <t>ギョウ</t>
    </rPh>
    <phoneticPr fontId="13"/>
  </si>
  <si>
    <t>建設業</t>
    <rPh sb="0" eb="2">
      <t>ケンセツ</t>
    </rPh>
    <rPh sb="2" eb="3">
      <t>ギョウ</t>
    </rPh>
    <phoneticPr fontId="13"/>
  </si>
  <si>
    <t>製造業</t>
    <rPh sb="0" eb="3">
      <t>セイゾウギョウ</t>
    </rPh>
    <phoneticPr fontId="13"/>
  </si>
  <si>
    <t>情報通信業</t>
    <rPh sb="0" eb="2">
      <t>ジョウホウ</t>
    </rPh>
    <rPh sb="2" eb="5">
      <t>ツウシンギョウ</t>
    </rPh>
    <phoneticPr fontId="13"/>
  </si>
  <si>
    <t>金融、保険業</t>
    <rPh sb="0" eb="2">
      <t>キンユウ</t>
    </rPh>
    <rPh sb="3" eb="6">
      <t>ホケンギョウ</t>
    </rPh>
    <phoneticPr fontId="13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</si>
  <si>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3"/>
  </si>
  <si>
    <t>複合サービス業</t>
    <rPh sb="0" eb="2">
      <t>フクゴウ</t>
    </rPh>
    <rPh sb="6" eb="7">
      <t>ギョウ</t>
    </rPh>
    <phoneticPr fontId="13"/>
  </si>
  <si>
    <t>農業、林業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</si>
  <si>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</si>
  <si>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運輸業、郵便業</t>
    <rPh sb="0" eb="2">
      <t>ウンユ</t>
    </rPh>
    <rPh sb="2" eb="3">
      <t>ギョウ</t>
    </rPh>
    <rPh sb="4" eb="7">
      <t>ユウビンギョウ</t>
    </rPh>
    <phoneticPr fontId="13"/>
  </si>
  <si>
    <t>小売業</t>
    <rPh sb="0" eb="3">
      <t>コウリギョウ</t>
    </rPh>
    <phoneticPr fontId="1"/>
  </si>
  <si>
    <t>サービス業</t>
    <rPh sb="4" eb="5">
      <t>ギョウ</t>
    </rPh>
    <phoneticPr fontId="1"/>
  </si>
  <si>
    <t>業種</t>
    <rPh sb="0" eb="2">
      <t>ギョウシュ</t>
    </rPh>
    <phoneticPr fontId="1"/>
  </si>
  <si>
    <t>１２か月分</t>
    <rPh sb="3" eb="4">
      <t>ゲツ</t>
    </rPh>
    <rPh sb="4" eb="5">
      <t>ブン</t>
    </rPh>
    <phoneticPr fontId="1"/>
  </si>
  <si>
    <t>直近の事業年度</t>
    <rPh sb="0" eb="2">
      <t>チョッキン</t>
    </rPh>
    <rPh sb="3" eb="7">
      <t>ジギョウネンド</t>
    </rPh>
    <phoneticPr fontId="1"/>
  </si>
  <si>
    <t>※申請日の直近に終了した事業年度</t>
    <rPh sb="1" eb="4">
      <t>シンセイビ</t>
    </rPh>
    <rPh sb="5" eb="7">
      <t>チョッキン</t>
    </rPh>
    <rPh sb="8" eb="10">
      <t>シュウリョウ</t>
    </rPh>
    <rPh sb="12" eb="16">
      <t>ジギョウネンド</t>
    </rPh>
    <phoneticPr fontId="1"/>
  </si>
  <si>
    <t>売上原価</t>
    <phoneticPr fontId="1"/>
  </si>
  <si>
    <t>売上（円）</t>
    <phoneticPr fontId="1"/>
  </si>
  <si>
    <t>手順４　手順３に対応する直近の事業年度※の売上原価及び販売管理費を入力してください。</t>
    <rPh sb="12" eb="14">
      <t>チョッキン</t>
    </rPh>
    <rPh sb="15" eb="19">
      <t>ジギョウネンド</t>
    </rPh>
    <phoneticPr fontId="1"/>
  </si>
  <si>
    <t>自動計算
←</t>
    <rPh sb="0" eb="4">
      <t>ジドウケイサン</t>
    </rPh>
    <phoneticPr fontId="1"/>
  </si>
  <si>
    <t>手順７　手順３、４に対応する決算書又は確定申告書を添付してください。</t>
    <rPh sb="14" eb="16">
      <t>ケッサン</t>
    </rPh>
    <rPh sb="16" eb="17">
      <t>ショ</t>
    </rPh>
    <rPh sb="19" eb="24">
      <t>カクテイシンコクショ</t>
    </rPh>
    <phoneticPr fontId="1"/>
  </si>
  <si>
    <t>手順８　手順５、６に対応する決算書又は確定申告書を添付してください。</t>
    <rPh sb="14" eb="17">
      <t>ケッサンショ</t>
    </rPh>
    <rPh sb="17" eb="18">
      <t>マタ</t>
    </rPh>
    <rPh sb="19" eb="24">
      <t>カクテイシンコクショ</t>
    </rPh>
    <rPh sb="25" eb="27">
      <t>テンプ</t>
    </rPh>
    <phoneticPr fontId="1"/>
  </si>
  <si>
    <t>←手順に従って黄色の網掛けセルに入力してください。</t>
    <rPh sb="1" eb="3">
      <t>テジュン</t>
    </rPh>
    <rPh sb="4" eb="5">
      <t>シタガ</t>
    </rPh>
    <rPh sb="7" eb="9">
      <t>キイロ</t>
    </rPh>
    <rPh sb="10" eb="12">
      <t>アミカ</t>
    </rPh>
    <rPh sb="16" eb="18">
      <t>ニュウリョク</t>
    </rPh>
    <phoneticPr fontId="1"/>
  </si>
  <si>
    <t>←黄色の網掛けセルに入力してください。</t>
    <rPh sb="1" eb="3">
      <t>キイロ</t>
    </rPh>
    <rPh sb="4" eb="6">
      <t>アミカ</t>
    </rPh>
    <rPh sb="10" eb="12">
      <t>ニュウリョク</t>
    </rPh>
    <phoneticPr fontId="1"/>
  </si>
  <si>
    <t>電気</t>
    <rPh sb="0" eb="2">
      <t>デンキ</t>
    </rPh>
    <phoneticPr fontId="1"/>
  </si>
  <si>
    <t>ガス</t>
    <phoneticPr fontId="1"/>
  </si>
  <si>
    <t>ガソリン・軽油</t>
    <rPh sb="5" eb="7">
      <t>ケイユ</t>
    </rPh>
    <phoneticPr fontId="1"/>
  </si>
  <si>
    <t>その他</t>
    <rPh sb="2" eb="3">
      <t>タ</t>
    </rPh>
    <phoneticPr fontId="1"/>
  </si>
  <si>
    <t>R3</t>
    <phoneticPr fontId="1"/>
  </si>
  <si>
    <t>R4.4～R5.3計</t>
    <rPh sb="9" eb="10">
      <t>ケイ</t>
    </rPh>
    <phoneticPr fontId="1"/>
  </si>
  <si>
    <t>計</t>
    <rPh sb="0" eb="1">
      <t>ケイ</t>
    </rPh>
    <phoneticPr fontId="1"/>
  </si>
  <si>
    <t>灯油</t>
    <rPh sb="0" eb="2">
      <t>トウユ</t>
    </rPh>
    <phoneticPr fontId="1"/>
  </si>
  <si>
    <t>対象期間</t>
    <rPh sb="0" eb="2">
      <t>タイショウ</t>
    </rPh>
    <rPh sb="2" eb="4">
      <t>キカン</t>
    </rPh>
    <phoneticPr fontId="1"/>
  </si>
  <si>
    <t>対象期間の経費計</t>
    <rPh sb="0" eb="2">
      <t>タイショウ</t>
    </rPh>
    <rPh sb="2" eb="4">
      <t>キカン</t>
    </rPh>
    <rPh sb="5" eb="7">
      <t>ケイヒ</t>
    </rPh>
    <rPh sb="7" eb="8">
      <t>ケイ</t>
    </rPh>
    <phoneticPr fontId="1"/>
  </si>
  <si>
    <t>対象期間の経費計</t>
    <rPh sb="0" eb="4">
      <t>タイショウキカン</t>
    </rPh>
    <rPh sb="5" eb="7">
      <t>ケイヒ</t>
    </rPh>
    <rPh sb="7" eb="8">
      <t>ケイ</t>
    </rPh>
    <phoneticPr fontId="1"/>
  </si>
  <si>
    <t>重油</t>
    <rPh sb="0" eb="2">
      <t>ジュウユ</t>
    </rPh>
    <phoneticPr fontId="1"/>
  </si>
  <si>
    <t>重油</t>
    <rPh sb="0" eb="2">
      <t>ジュウユ</t>
    </rPh>
    <phoneticPr fontId="1"/>
  </si>
  <si>
    <t>③ー④の額</t>
    <rPh sb="4" eb="5">
      <t>ガク</t>
    </rPh>
    <phoneticPr fontId="1"/>
  </si>
  <si>
    <t>（①ー②）÷２（千円未満切捨）※上限100万円</t>
    <rPh sb="8" eb="10">
      <t>センエン</t>
    </rPh>
    <rPh sb="10" eb="12">
      <t>ミマン</t>
    </rPh>
    <rPh sb="12" eb="13">
      <t>キ</t>
    </rPh>
    <rPh sb="13" eb="14">
      <t>ス</t>
    </rPh>
    <rPh sb="16" eb="18">
      <t>ジョウゲン</t>
    </rPh>
    <rPh sb="21" eb="23">
      <t>マンエン</t>
    </rPh>
    <phoneticPr fontId="1"/>
  </si>
  <si>
    <t>R5</t>
    <phoneticPr fontId="1"/>
  </si>
  <si>
    <t>R4</t>
    <phoneticPr fontId="1"/>
  </si>
  <si>
    <t>R3.4～R4.3計</t>
    <rPh sb="9" eb="10">
      <t>ケイ</t>
    </rPh>
    <phoneticPr fontId="1"/>
  </si>
  <si>
    <t>A 令和５年度</t>
    <rPh sb="2" eb="4">
      <t>レイワ</t>
    </rPh>
    <rPh sb="5" eb="7">
      <t>ネンド</t>
    </rPh>
    <phoneticPr fontId="1"/>
  </si>
  <si>
    <t>B 令和４年度</t>
    <rPh sb="2" eb="4">
      <t>レイワ</t>
    </rPh>
    <rPh sb="5" eb="7">
      <t>ネンド</t>
    </rPh>
    <phoneticPr fontId="1"/>
  </si>
  <si>
    <t>C 令和３年度</t>
    <rPh sb="2" eb="4">
      <t>レイワ</t>
    </rPh>
    <rPh sb="5" eb="7">
      <t>ネンド</t>
    </rPh>
    <phoneticPr fontId="1"/>
  </si>
  <si>
    <t>令和5年4月～令和5年9月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</si>
  <si>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令和5年6月～令和4年11月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</si>
  <si>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令和5年5月～令和5年10月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</si>
  <si>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令和5年6月～令和5年11月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</si>
  <si>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令和5年7月～令和5年12月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</si>
  <si>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令和5年8月～令和6年1月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</si>
  <si>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令和5年9月～令和6年2月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1"/>
  </si>
  <si>
    <t>令和5年10月～令和6年3月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1"/>
  </si>
  <si>
    <t>期間中の経費</t>
    <rPh sb="0" eb="3">
      <t>キカンチュウ</t>
    </rPh>
    <rPh sb="4" eb="6">
      <t>ケイヒ</t>
    </rPh>
    <phoneticPr fontId="1"/>
  </si>
  <si>
    <t>R4との比較</t>
    <rPh sb="4" eb="6">
      <t>ヒカク</t>
    </rPh>
    <phoneticPr fontId="1"/>
  </si>
  <si>
    <t>R3との比較</t>
    <rPh sb="4" eb="6">
      <t>ヒカク</t>
    </rPh>
    <phoneticPr fontId="1"/>
  </si>
  <si>
    <t>R4マックス</t>
    <phoneticPr fontId="1"/>
  </si>
  <si>
    <t>宮古市福祉事業所等物価高騰対策支援給付金受給済み額</t>
    <rPh sb="0" eb="3">
      <t>ミヤコシ</t>
    </rPh>
    <rPh sb="3" eb="5">
      <t>フクシ</t>
    </rPh>
    <rPh sb="5" eb="8">
      <t>ジギョウショ</t>
    </rPh>
    <rPh sb="8" eb="9">
      <t>トウ</t>
    </rPh>
    <rPh sb="9" eb="11">
      <t>ブッカ</t>
    </rPh>
    <rPh sb="11" eb="13">
      <t>コウトウ</t>
    </rPh>
    <rPh sb="13" eb="15">
      <t>タイサク</t>
    </rPh>
    <rPh sb="15" eb="17">
      <t>シエン</t>
    </rPh>
    <rPh sb="17" eb="20">
      <t>キュウフキン</t>
    </rPh>
    <rPh sb="20" eb="22">
      <t>ジュキュウ</t>
    </rPh>
    <rPh sb="22" eb="23">
      <t>ズ</t>
    </rPh>
    <rPh sb="24" eb="25">
      <t>ガク</t>
    </rPh>
    <phoneticPr fontId="1"/>
  </si>
  <si>
    <t>どちらか</t>
    <phoneticPr fontId="1"/>
  </si>
  <si>
    <t>A-B</t>
    <phoneticPr fontId="1"/>
  </si>
  <si>
    <t>A-C</t>
    <phoneticPr fontId="1"/>
  </si>
  <si>
    <t>上昇額（円）</t>
    <rPh sb="0" eb="3">
      <t>ジョウショウガク</t>
    </rPh>
    <rPh sb="4" eb="5">
      <t>エン</t>
    </rPh>
    <phoneticPr fontId="1"/>
  </si>
  <si>
    <t>R5.4～R6.3計</t>
    <rPh sb="9" eb="10">
      <t>ケイ</t>
    </rPh>
    <phoneticPr fontId="1"/>
  </si>
  <si>
    <t>B または C どちらか</t>
    <phoneticPr fontId="1"/>
  </si>
  <si>
    <t>給付要件判定シート（宮古市エネルギー価格高騰緊急支援給付金）</t>
    <rPh sb="0" eb="4">
      <t>キュウフヨウケン</t>
    </rPh>
    <rPh sb="4" eb="6">
      <t>ハンテイ</t>
    </rPh>
    <rPh sb="10" eb="12">
      <t>ミヤコ</t>
    </rPh>
    <rPh sb="18" eb="20">
      <t>カカク</t>
    </rPh>
    <rPh sb="20" eb="22">
      <t>コウトウ</t>
    </rPh>
    <rPh sb="22" eb="24">
      <t>キンキュウ</t>
    </rPh>
    <rPh sb="24" eb="29">
      <t>シエンキュウフキン</t>
    </rPh>
    <phoneticPr fontId="1"/>
  </si>
  <si>
    <t>手順３　直近の事業年度※（個人は令和５年）の売上を入力してください。</t>
    <rPh sb="4" eb="6">
      <t>チョッキン</t>
    </rPh>
    <rPh sb="7" eb="11">
      <t>ジギョウネンド</t>
    </rPh>
    <rPh sb="13" eb="15">
      <t>コジン</t>
    </rPh>
    <rPh sb="16" eb="18">
      <t>レイワ</t>
    </rPh>
    <rPh sb="19" eb="20">
      <t>ネン</t>
    </rPh>
    <phoneticPr fontId="1"/>
  </si>
  <si>
    <t>※手順３に対応する売上原価を入力</t>
    <phoneticPr fontId="1"/>
  </si>
  <si>
    <t>手順５　前事業年度（個人は令和４年）の売上を入力してください。</t>
    <rPh sb="4" eb="5">
      <t>マエ</t>
    </rPh>
    <rPh sb="5" eb="7">
      <t>ジギョウ</t>
    </rPh>
    <rPh sb="7" eb="9">
      <t>ネンド</t>
    </rPh>
    <rPh sb="10" eb="12">
      <t>コジン</t>
    </rPh>
    <rPh sb="13" eb="15">
      <t>レイワ</t>
    </rPh>
    <rPh sb="16" eb="17">
      <t>ネン</t>
    </rPh>
    <phoneticPr fontId="1"/>
  </si>
  <si>
    <t>手順６　前事業年度（個人…令和４年）の売上原価及び販売管理費を入力してください。</t>
    <rPh sb="4" eb="5">
      <t>マエ</t>
    </rPh>
    <rPh sb="5" eb="7">
      <t>ジギョウ</t>
    </rPh>
    <rPh sb="7" eb="9">
      <t>ネンド</t>
    </rPh>
    <phoneticPr fontId="1"/>
  </si>
  <si>
    <t>売上原価</t>
    <phoneticPr fontId="1"/>
  </si>
  <si>
    <t>※手順５に対応する売上原価を入力</t>
    <phoneticPr fontId="1"/>
  </si>
  <si>
    <t>※手順５に対応する販売管理費を入力</t>
    <phoneticPr fontId="1"/>
  </si>
  <si>
    <t>前期（令和４年度）</t>
    <rPh sb="0" eb="1">
      <t>ゼン</t>
    </rPh>
    <phoneticPr fontId="1"/>
  </si>
  <si>
    <t>売上減少率（20％以上）</t>
    <rPh sb="0" eb="2">
      <t>ウリアゲ</t>
    </rPh>
    <rPh sb="2" eb="5">
      <t>ゲンショウリツ</t>
    </rPh>
    <rPh sb="9" eb="11">
      <t>イジョウ</t>
    </rPh>
    <phoneticPr fontId="1"/>
  </si>
  <si>
    <t>円</t>
    <rPh sb="0" eb="1">
      <t>エン</t>
    </rPh>
    <phoneticPr fontId="1"/>
  </si>
  <si>
    <r>
      <t>申請する各月の</t>
    </r>
    <r>
      <rPr>
        <b/>
        <sz val="11"/>
        <color rgb="FFFF0000"/>
        <rFont val="BIZ UDゴシック"/>
        <family val="3"/>
        <charset val="128"/>
      </rPr>
      <t>エネルギー料金を支給経費入力シートへ入力</t>
    </r>
    <r>
      <rPr>
        <b/>
        <sz val="11"/>
        <rFont val="BIZ UDゴシック"/>
        <family val="3"/>
        <charset val="128"/>
      </rPr>
      <t>してください。</t>
    </r>
    <rPh sb="4" eb="6">
      <t>カクツキ</t>
    </rPh>
    <rPh sb="12" eb="14">
      <t>リョウキン</t>
    </rPh>
    <rPh sb="15" eb="19">
      <t>シキュウケイヒ</t>
    </rPh>
    <rPh sb="19" eb="21">
      <t>ニュウリョク</t>
    </rPh>
    <phoneticPr fontId="1"/>
  </si>
  <si>
    <t>（すべて入力すると当該期間のうち申請額が最大となる連続した６ヶ月間が算出されます）</t>
    <phoneticPr fontId="1"/>
  </si>
  <si>
    <t>４月分</t>
    <phoneticPr fontId="1"/>
  </si>
  <si>
    <t>支給対象経費入力シートR4</t>
    <rPh sb="0" eb="4">
      <t>シキュウタイショウ</t>
    </rPh>
    <rPh sb="4" eb="6">
      <t>ケイヒ</t>
    </rPh>
    <rPh sb="6" eb="8">
      <t>ニュウリョク</t>
    </rPh>
    <phoneticPr fontId="1"/>
  </si>
  <si>
    <t>支給対象経費入力シートR3</t>
    <rPh sb="0" eb="4">
      <t>シキュウタイショウ</t>
    </rPh>
    <rPh sb="4" eb="6">
      <t>ケイヒ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</si>
</sst>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\ "/>
    <numFmt numFmtId="177" formatCode="&quot;(&quot;0&quot;)&quot;"/>
    <numFmt numFmtId="178" formatCode="0.0000%"/>
  </numFmts>
  <fonts count="15" x14ac:knownFonts="1">
    <font>
      <sz val="11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4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8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shrinkToFit="1"/>
    </xf>
    <xf numFmtId="0" fontId="6" fillId="0" borderId="0" xfId="0" applyFont="1" applyProtection="1">
      <alignment vertical="center"/>
    </xf>
    <xf numFmtId="10" fontId="6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shrinkToFit="1"/>
    </xf>
    <xf numFmtId="176" fontId="6" fillId="3" borderId="1" xfId="0" applyNumberFormat="1" applyFont="1" applyFill="1" applyBorder="1" applyProtection="1">
      <alignment vertical="center"/>
    </xf>
    <xf numFmtId="10" fontId="6" fillId="0" borderId="2" xfId="0" applyNumberFormat="1" applyFont="1" applyBorder="1" applyAlignment="1" applyProtection="1">
      <alignment horizontal="center" vertical="center" shrinkToFit="1"/>
    </xf>
    <xf numFmtId="176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textRotation="255"/>
    </xf>
    <xf numFmtId="176" fontId="6" fillId="0" borderId="4" xfId="0" applyNumberFormat="1" applyFont="1" applyFill="1" applyBorder="1" applyProtection="1">
      <alignment vertical="center"/>
    </xf>
    <xf numFmtId="10" fontId="6" fillId="0" borderId="0" xfId="0" applyNumberFormat="1" applyFont="1" applyFill="1" applyBorder="1" applyAlignment="1" applyProtection="1">
      <alignment horizontal="center" vertical="center" shrinkToFit="1"/>
    </xf>
    <xf numFmtId="176" fontId="6" fillId="0" borderId="0" xfId="0" applyNumberFormat="1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shrinkToFit="1"/>
    </xf>
    <xf numFmtId="10" fontId="6" fillId="0" borderId="0" xfId="0" applyNumberFormat="1" applyFont="1" applyBorder="1" applyProtection="1">
      <alignment vertical="center"/>
    </xf>
    <xf numFmtId="10" fontId="6" fillId="3" borderId="1" xfId="0" applyNumberFormat="1" applyFont="1" applyFill="1" applyBorder="1" applyProtection="1">
      <alignment vertical="center"/>
    </xf>
    <xf numFmtId="10" fontId="6" fillId="0" borderId="0" xfId="0" applyNumberFormat="1" applyFont="1" applyAlignment="1" applyProtection="1">
      <alignment horizontal="center" vertical="center"/>
    </xf>
    <xf numFmtId="10" fontId="6" fillId="0" borderId="5" xfId="0" applyNumberFormat="1" applyFont="1" applyBorder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9" fillId="3" borderId="1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 shrinkToFit="1"/>
    </xf>
    <xf numFmtId="41" fontId="4" fillId="0" borderId="5" xfId="0" applyNumberFormat="1" applyFont="1" applyFill="1" applyBorder="1" applyAlignment="1" applyProtection="1">
      <alignment vertical="center"/>
    </xf>
    <xf numFmtId="41" fontId="3" fillId="4" borderId="1" xfId="1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41" fontId="8" fillId="4" borderId="1" xfId="1" applyNumberFormat="1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38" fontId="4" fillId="0" borderId="0" xfId="1" applyFont="1" applyAlignment="1" applyProtection="1">
      <alignment horizontal="right" vertical="center" shrinkToFit="1"/>
    </xf>
    <xf numFmtId="38" fontId="0" fillId="0" borderId="0" xfId="1" applyFont="1" applyAlignment="1">
      <alignment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176" fontId="6" fillId="2" borderId="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0" fillId="6" borderId="0" xfId="0" applyFill="1" applyAlignment="1">
      <alignment horizontal="left" vertical="center" shrinkToFit="1"/>
    </xf>
    <xf numFmtId="38" fontId="0" fillId="6" borderId="0" xfId="1" applyFont="1" applyFill="1" applyAlignment="1">
      <alignment vertical="center" shrinkToFit="1"/>
    </xf>
    <xf numFmtId="0" fontId="0" fillId="6" borderId="0" xfId="0" applyFill="1" applyAlignment="1">
      <alignment vertical="center" shrinkToFit="1"/>
    </xf>
    <xf numFmtId="0" fontId="4" fillId="6" borderId="16" xfId="0" applyFont="1" applyFill="1" applyBorder="1" applyAlignment="1" applyProtection="1">
      <alignment vertical="center" shrinkToFit="1"/>
    </xf>
    <xf numFmtId="0" fontId="0" fillId="6" borderId="15" xfId="0" applyFill="1" applyBorder="1" applyAlignment="1">
      <alignment horizontal="center" vertical="center" shrinkToFit="1"/>
    </xf>
    <xf numFmtId="0" fontId="4" fillId="6" borderId="15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distributed" textRotation="255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20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19" xfId="0" applyNumberFormat="1" applyFont="1" applyBorder="1" applyAlignment="1" applyProtection="1">
      <alignment vertical="center"/>
    </xf>
    <xf numFmtId="176" fontId="4" fillId="0" borderId="21" xfId="0" applyNumberFormat="1" applyFont="1" applyBorder="1" applyAlignment="1" applyProtection="1">
      <alignment vertical="center"/>
    </xf>
    <xf numFmtId="176" fontId="4" fillId="0" borderId="17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176" fontId="4" fillId="0" borderId="18" xfId="0" applyNumberFormat="1" applyFont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178" fontId="6" fillId="3" borderId="1" xfId="0" applyNumberFormat="1" applyFont="1" applyFill="1" applyBorder="1" applyProtection="1">
      <alignment vertical="center"/>
    </xf>
    <xf numFmtId="10" fontId="6" fillId="0" borderId="0" xfId="0" applyNumberFormat="1" applyFont="1" applyFill="1" applyBorder="1" applyProtection="1">
      <alignment vertical="center"/>
    </xf>
    <xf numFmtId="10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38" fontId="5" fillId="4" borderId="1" xfId="1" applyFont="1" applyFill="1" applyBorder="1" applyAlignment="1" applyProtection="1">
      <alignment vertical="center"/>
    </xf>
    <xf numFmtId="0" fontId="0" fillId="7" borderId="9" xfId="0" applyFill="1" applyBorder="1" applyAlignment="1">
      <alignment horizontal="left" vertical="center" shrinkToFit="1"/>
    </xf>
    <xf numFmtId="176" fontId="0" fillId="7" borderId="5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0" fontId="0" fillId="8" borderId="5" xfId="0" applyFill="1" applyBorder="1" applyAlignment="1">
      <alignment vertical="center" shrinkToFit="1"/>
    </xf>
    <xf numFmtId="176" fontId="0" fillId="8" borderId="5" xfId="0" applyNumberFormat="1" applyFill="1" applyBorder="1" applyAlignment="1">
      <alignment vertical="center" shrinkToFit="1"/>
    </xf>
    <xf numFmtId="176" fontId="0" fillId="8" borderId="10" xfId="0" applyNumberFormat="1" applyFill="1" applyBorder="1" applyAlignment="1">
      <alignment vertical="center" shrinkToFit="1"/>
    </xf>
    <xf numFmtId="0" fontId="0" fillId="9" borderId="5" xfId="0" applyFill="1" applyBorder="1" applyAlignment="1">
      <alignment vertical="center" shrinkToFit="1"/>
    </xf>
    <xf numFmtId="176" fontId="0" fillId="9" borderId="5" xfId="0" applyNumberFormat="1" applyFill="1" applyBorder="1" applyAlignment="1">
      <alignment vertical="center" shrinkToFit="1"/>
    </xf>
    <xf numFmtId="176" fontId="0" fillId="9" borderId="10" xfId="0" applyNumberForma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distributed" textRotation="255" wrapText="1"/>
    </xf>
    <xf numFmtId="10" fontId="6" fillId="3" borderId="9" xfId="0" applyNumberFormat="1" applyFont="1" applyFill="1" applyBorder="1" applyAlignment="1" applyProtection="1">
      <alignment horizontal="right" vertical="center"/>
    </xf>
    <xf numFmtId="10" fontId="6" fillId="3" borderId="5" xfId="0" applyNumberFormat="1" applyFont="1" applyFill="1" applyBorder="1" applyAlignment="1" applyProtection="1">
      <alignment horizontal="right" vertical="center"/>
    </xf>
    <xf numFmtId="10" fontId="6" fillId="3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wrapText="1" shrinkToFit="1"/>
    </xf>
    <xf numFmtId="0" fontId="5" fillId="0" borderId="10" xfId="0" applyFont="1" applyBorder="1" applyAlignment="1" applyProtection="1">
      <alignment horizontal="left" vertical="center" wrapText="1" shrinkToFit="1"/>
    </xf>
    <xf numFmtId="0" fontId="11" fillId="0" borderId="0" xfId="0" applyFont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41" fontId="3" fillId="5" borderId="8" xfId="1" applyNumberFormat="1" applyFont="1" applyFill="1" applyBorder="1" applyAlignment="1" applyProtection="1">
      <alignment horizontal="right" vertical="center"/>
      <protection locked="0"/>
    </xf>
    <xf numFmtId="41" fontId="3" fillId="5" borderId="7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619920</xdr:colOff>
      <xdr:row>19</xdr:row>
      <xdr:rowOff>9360</xdr:rowOff>
    </xdr:from>
    <xdr:to>
      <xdr:col>5</xdr:col>
      <xdr:colOff>48280</xdr:colOff>
      <xdr:row>22</xdr:row>
      <xdr:rowOff>38325</xdr:rowOff>
    </xdr:to>
    <xdr:sp macro="" textlink="">
      <xdr:nvSpPr>
        <xdr:cNvPr id="2" name="CustomShape 1"/>
        <xdr:cNvSpPr/>
      </xdr:nvSpPr>
      <xdr:spPr>
        <a:xfrm>
          <a:off x="6325395" y="3428835"/>
          <a:ext cx="76060" cy="562365"/>
        </a:xfrm>
        <a:prstGeom prst="leftBracket">
          <a:avLst>
            <a:gd name="adj" fmla="val 8333"/>
          </a:avLst>
        </a:prstGeom>
        <a:noFill/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2315475</xdr:colOff>
      <xdr:row>19</xdr:row>
      <xdr:rowOff>37935</xdr:rowOff>
    </xdr:from>
    <xdr:to>
      <xdr:col>6</xdr:col>
      <xdr:colOff>420</xdr:colOff>
      <xdr:row>22</xdr:row>
      <xdr:rowOff>57180</xdr:rowOff>
    </xdr:to>
    <xdr:sp macro="" textlink="">
      <xdr:nvSpPr>
        <xdr:cNvPr id="3" name="CustomShape 1"/>
        <xdr:cNvSpPr/>
      </xdr:nvSpPr>
      <xdr:spPr>
        <a:xfrm>
          <a:off x="8640075" y="3457410"/>
          <a:ext cx="37620" cy="552645"/>
        </a:xfrm>
        <a:prstGeom prst="rightBracket">
          <a:avLst>
            <a:gd name="adj" fmla="val 8333"/>
          </a:avLst>
        </a:prstGeom>
        <a:noFill/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619920</xdr:colOff>
      <xdr:row>29</xdr:row>
      <xdr:rowOff>9360</xdr:rowOff>
    </xdr:from>
    <xdr:to>
      <xdr:col>5</xdr:col>
      <xdr:colOff>48280</xdr:colOff>
      <xdr:row>32</xdr:row>
      <xdr:rowOff>38325</xdr:rowOff>
    </xdr:to>
    <xdr:sp macro="" textlink="">
      <xdr:nvSpPr>
        <xdr:cNvPr id="4" name="CustomShape 1"/>
        <xdr:cNvSpPr/>
      </xdr:nvSpPr>
      <xdr:spPr>
        <a:xfrm>
          <a:off x="6325395" y="5171910"/>
          <a:ext cx="76060" cy="562365"/>
        </a:xfrm>
        <a:prstGeom prst="leftBracket">
          <a:avLst>
            <a:gd name="adj" fmla="val 8333"/>
          </a:avLst>
        </a:prstGeom>
        <a:noFill/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2334525</xdr:colOff>
      <xdr:row>29</xdr:row>
      <xdr:rowOff>9360</xdr:rowOff>
    </xdr:from>
    <xdr:to>
      <xdr:col>6</xdr:col>
      <xdr:colOff>19470</xdr:colOff>
      <xdr:row>32</xdr:row>
      <xdr:rowOff>28605</xdr:rowOff>
    </xdr:to>
    <xdr:sp macro="" textlink="">
      <xdr:nvSpPr>
        <xdr:cNvPr id="5" name="CustomShape 1"/>
        <xdr:cNvSpPr/>
      </xdr:nvSpPr>
      <xdr:spPr>
        <a:xfrm>
          <a:off x="8659125" y="5171910"/>
          <a:ext cx="37620" cy="552645"/>
        </a:xfrm>
        <a:prstGeom prst="rightBracket">
          <a:avLst>
            <a:gd name="adj" fmla="val 8333"/>
          </a:avLst>
        </a:prstGeom>
        <a:noFill/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Normal="100" zoomScalePageLayoutView="60" workbookViewId="0">
      <selection activeCell="B16" sqref="B16"/>
    </sheetView>
  </sheetViews>
  <sheetFormatPr defaultRowHeight="13.5" x14ac:dyDescent="0.15"/>
  <cols>
    <col min="1" max="1" width="12.75" style="21" customWidth="1"/>
    <col min="2" max="2" width="28.5" style="21" customWidth="1"/>
    <col min="3" max="3" width="6.75" style="21" customWidth="1"/>
    <col min="4" max="4" width="30.375" style="21" customWidth="1"/>
    <col min="5" max="5" width="8.375" style="21" customWidth="1"/>
    <col min="6" max="6" width="30.875" style="21" customWidth="1"/>
    <col min="7" max="10" width="9" style="21"/>
    <col min="11" max="12" width="29.5" style="21" hidden="1" customWidth="1"/>
    <col min="13" max="16384" width="9" style="21"/>
  </cols>
  <sheetData>
    <row r="1" spans="1:12" ht="16.5" x14ac:dyDescent="0.15">
      <c r="A1" s="122" t="s">
        <v>128</v>
      </c>
      <c r="B1" s="122"/>
      <c r="C1" s="122"/>
      <c r="D1" s="122"/>
      <c r="E1" s="122"/>
      <c r="F1" s="122"/>
    </row>
    <row r="2" spans="1:12" ht="16.5" x14ac:dyDescent="0.15">
      <c r="A2" s="81"/>
      <c r="B2" s="81"/>
      <c r="C2" s="81"/>
      <c r="D2" s="81"/>
      <c r="E2" s="81"/>
      <c r="F2" s="81"/>
    </row>
    <row r="3" spans="1:12" ht="16.5" x14ac:dyDescent="0.15">
      <c r="A3" s="61"/>
      <c r="B3" s="21" t="s">
        <v>86</v>
      </c>
      <c r="C3" s="81"/>
      <c r="D3" s="81"/>
      <c r="E3" s="81"/>
      <c r="F3" s="81"/>
    </row>
    <row r="4" spans="1:12" ht="16.5" x14ac:dyDescent="0.15">
      <c r="A4" s="81"/>
      <c r="B4" s="81"/>
      <c r="C4" s="81"/>
      <c r="D4" s="81"/>
      <c r="E4" s="81"/>
      <c r="F4" s="81"/>
    </row>
    <row r="5" spans="1:12" x14ac:dyDescent="0.15">
      <c r="B5" s="59"/>
      <c r="K5" s="22"/>
      <c r="L5" s="22"/>
    </row>
    <row r="6" spans="1:12" x14ac:dyDescent="0.15">
      <c r="A6" s="1"/>
      <c r="B6" s="117" t="s">
        <v>0</v>
      </c>
      <c r="C6" s="117"/>
      <c r="D6" s="117"/>
      <c r="E6" s="1"/>
      <c r="F6" s="60"/>
      <c r="K6" s="22" t="s">
        <v>71</v>
      </c>
      <c r="L6" s="22" t="s">
        <v>64</v>
      </c>
    </row>
    <row r="7" spans="1:12" x14ac:dyDescent="0.15">
      <c r="A7" s="2" t="s">
        <v>1</v>
      </c>
      <c r="B7" s="123"/>
      <c r="C7" s="124"/>
      <c r="D7" s="22"/>
      <c r="E7" s="22"/>
      <c r="F7" s="22"/>
      <c r="K7" s="22" t="s">
        <v>72</v>
      </c>
      <c r="L7" s="22" t="s">
        <v>65</v>
      </c>
    </row>
    <row r="8" spans="1:12" ht="14.25" x14ac:dyDescent="0.15">
      <c r="A8" s="2" t="s">
        <v>26</v>
      </c>
      <c r="B8" s="125"/>
      <c r="C8" s="126"/>
      <c r="D8" s="22"/>
      <c r="E8" s="22"/>
      <c r="F8" s="22"/>
      <c r="K8" s="22" t="s">
        <v>64</v>
      </c>
      <c r="L8" s="22" t="s">
        <v>66</v>
      </c>
    </row>
    <row r="9" spans="1:12" x14ac:dyDescent="0.15">
      <c r="A9" s="1"/>
      <c r="B9" s="3"/>
      <c r="C9" s="3"/>
      <c r="D9" s="3"/>
      <c r="E9" s="3"/>
      <c r="F9" s="3"/>
      <c r="K9" s="22" t="s">
        <v>65</v>
      </c>
      <c r="L9" s="22" t="s">
        <v>67</v>
      </c>
    </row>
    <row r="10" spans="1:12" ht="12.75" customHeight="1" x14ac:dyDescent="0.15">
      <c r="A10" s="1"/>
      <c r="B10" s="117" t="s">
        <v>25</v>
      </c>
      <c r="C10" s="117"/>
      <c r="D10" s="117"/>
      <c r="E10" s="1"/>
      <c r="F10" s="1"/>
      <c r="K10" s="22" t="s">
        <v>66</v>
      </c>
      <c r="L10" s="22" t="s">
        <v>73</v>
      </c>
    </row>
    <row r="11" spans="1:12" x14ac:dyDescent="0.15">
      <c r="A11" s="1"/>
      <c r="B11" s="3"/>
      <c r="C11" s="3"/>
      <c r="D11" s="3"/>
      <c r="E11" s="3"/>
      <c r="F11" s="3"/>
      <c r="K11" s="22" t="s">
        <v>67</v>
      </c>
      <c r="L11" s="22" t="s">
        <v>57</v>
      </c>
    </row>
    <row r="12" spans="1:12" ht="14.25" x14ac:dyDescent="0.15">
      <c r="A12" s="2" t="s">
        <v>76</v>
      </c>
      <c r="B12" s="4"/>
      <c r="C12" s="82"/>
      <c r="D12" s="10"/>
      <c r="E12" s="9"/>
      <c r="F12" s="10"/>
      <c r="K12" s="22" t="s">
        <v>73</v>
      </c>
      <c r="L12" s="22" t="s">
        <v>74</v>
      </c>
    </row>
    <row r="13" spans="1:12" x14ac:dyDescent="0.15">
      <c r="K13" s="22" t="s">
        <v>57</v>
      </c>
      <c r="L13" s="22" t="s">
        <v>68</v>
      </c>
    </row>
    <row r="14" spans="1:12" ht="12.75" customHeight="1" x14ac:dyDescent="0.15">
      <c r="A14" s="1"/>
      <c r="B14" s="117" t="s">
        <v>129</v>
      </c>
      <c r="C14" s="117"/>
      <c r="D14" s="117"/>
      <c r="E14" s="1"/>
      <c r="F14" s="1" t="s">
        <v>79</v>
      </c>
      <c r="K14" s="22" t="s">
        <v>74</v>
      </c>
      <c r="L14" s="22" t="s">
        <v>62</v>
      </c>
    </row>
    <row r="15" spans="1:12" x14ac:dyDescent="0.15">
      <c r="A15" s="1"/>
      <c r="B15" s="3" t="s">
        <v>81</v>
      </c>
      <c r="C15" s="3"/>
      <c r="D15" s="3"/>
      <c r="E15" s="3"/>
      <c r="F15" s="3"/>
      <c r="K15" s="22" t="s">
        <v>68</v>
      </c>
      <c r="L15" s="22" t="s">
        <v>60</v>
      </c>
    </row>
    <row r="16" spans="1:12" ht="14.25" x14ac:dyDescent="0.15">
      <c r="A16" s="2" t="s">
        <v>77</v>
      </c>
      <c r="B16" s="4"/>
      <c r="C16" s="82"/>
      <c r="D16" s="10"/>
      <c r="E16" s="9"/>
      <c r="F16" s="10"/>
      <c r="K16" s="22" t="s">
        <v>69</v>
      </c>
      <c r="L16" s="22" t="s">
        <v>56</v>
      </c>
    </row>
    <row r="17" spans="1:12" x14ac:dyDescent="0.15">
      <c r="K17" s="22" t="s">
        <v>62</v>
      </c>
      <c r="L17" s="22" t="s">
        <v>58</v>
      </c>
    </row>
    <row r="18" spans="1:12" x14ac:dyDescent="0.15">
      <c r="A18" s="1"/>
      <c r="B18" s="11" t="s">
        <v>82</v>
      </c>
      <c r="C18" s="11"/>
      <c r="D18" s="11"/>
      <c r="K18" s="22" t="s">
        <v>60</v>
      </c>
      <c r="L18" s="22" t="s">
        <v>59</v>
      </c>
    </row>
    <row r="19" spans="1:12" x14ac:dyDescent="0.15">
      <c r="A19" s="1"/>
      <c r="B19" s="3" t="s">
        <v>80</v>
      </c>
      <c r="C19" s="3"/>
      <c r="D19" s="3"/>
      <c r="K19" s="22" t="s">
        <v>56</v>
      </c>
      <c r="L19" s="22" t="s">
        <v>61</v>
      </c>
    </row>
    <row r="20" spans="1:12" ht="14.25" customHeight="1" x14ac:dyDescent="0.15">
      <c r="A20" s="2" t="s">
        <v>77</v>
      </c>
      <c r="B20" s="4"/>
      <c r="C20" s="82" t="s">
        <v>130</v>
      </c>
      <c r="D20" s="10"/>
      <c r="F20" s="116" t="s">
        <v>11</v>
      </c>
      <c r="K20" s="22" t="s">
        <v>58</v>
      </c>
      <c r="L20" s="22" t="s">
        <v>63</v>
      </c>
    </row>
    <row r="21" spans="1:12" x14ac:dyDescent="0.15">
      <c r="A21" s="1"/>
      <c r="B21" s="3" t="s">
        <v>12</v>
      </c>
      <c r="C21" s="3"/>
      <c r="D21" s="3"/>
      <c r="F21" s="116"/>
      <c r="K21" s="22" t="s">
        <v>59</v>
      </c>
      <c r="L21" s="22" t="s">
        <v>70</v>
      </c>
    </row>
    <row r="22" spans="1:12" ht="14.25" x14ac:dyDescent="0.15">
      <c r="A22" s="2" t="s">
        <v>77</v>
      </c>
      <c r="B22" s="4"/>
      <c r="C22" s="82" t="s">
        <v>27</v>
      </c>
      <c r="D22" s="10"/>
      <c r="F22" s="116"/>
      <c r="K22" s="22" t="s">
        <v>61</v>
      </c>
      <c r="L22" s="22" t="s">
        <v>75</v>
      </c>
    </row>
    <row r="23" spans="1:12" x14ac:dyDescent="0.15">
      <c r="K23" s="22" t="s">
        <v>63</v>
      </c>
      <c r="L23" s="22"/>
    </row>
    <row r="24" spans="1:12" x14ac:dyDescent="0.15">
      <c r="A24" s="1"/>
      <c r="B24" s="117" t="s">
        <v>131</v>
      </c>
      <c r="C24" s="117"/>
      <c r="D24" s="117"/>
      <c r="K24" s="22" t="s">
        <v>70</v>
      </c>
      <c r="L24" s="22"/>
    </row>
    <row r="25" spans="1:12" x14ac:dyDescent="0.15">
      <c r="A25" s="1"/>
      <c r="B25" s="3" t="s">
        <v>81</v>
      </c>
      <c r="C25" s="3"/>
      <c r="D25" s="3"/>
      <c r="K25" s="22" t="s">
        <v>75</v>
      </c>
      <c r="L25" s="22"/>
    </row>
    <row r="26" spans="1:12" ht="14.25" x14ac:dyDescent="0.15">
      <c r="A26" s="2" t="s">
        <v>77</v>
      </c>
      <c r="B26" s="4"/>
      <c r="C26" s="82"/>
      <c r="D26" s="10"/>
    </row>
    <row r="28" spans="1:12" x14ac:dyDescent="0.15">
      <c r="A28" s="1"/>
      <c r="B28" s="12" t="s">
        <v>132</v>
      </c>
      <c r="C28" s="12"/>
      <c r="D28" s="12"/>
    </row>
    <row r="29" spans="1:12" x14ac:dyDescent="0.15">
      <c r="A29" s="1"/>
      <c r="B29" s="3" t="s">
        <v>133</v>
      </c>
      <c r="C29" s="3"/>
      <c r="D29" s="3"/>
    </row>
    <row r="30" spans="1:12" ht="14.25" customHeight="1" x14ac:dyDescent="0.15">
      <c r="A30" s="2" t="s">
        <v>77</v>
      </c>
      <c r="B30" s="4"/>
      <c r="C30" s="82" t="s">
        <v>134</v>
      </c>
      <c r="D30" s="10"/>
      <c r="F30" s="116" t="s">
        <v>11</v>
      </c>
    </row>
    <row r="31" spans="1:12" x14ac:dyDescent="0.15">
      <c r="A31" s="1"/>
      <c r="B31" s="3" t="s">
        <v>12</v>
      </c>
      <c r="C31" s="3"/>
      <c r="D31" s="3"/>
      <c r="F31" s="116"/>
      <c r="K31" s="23"/>
    </row>
    <row r="32" spans="1:12" ht="14.25" x14ac:dyDescent="0.15">
      <c r="A32" s="2" t="s">
        <v>77</v>
      </c>
      <c r="B32" s="4"/>
      <c r="C32" s="82" t="s">
        <v>135</v>
      </c>
      <c r="D32" s="10"/>
      <c r="F32" s="116"/>
    </row>
    <row r="33" spans="1:8" x14ac:dyDescent="0.15">
      <c r="B33" s="48"/>
    </row>
    <row r="34" spans="1:8" s="24" customFormat="1" ht="14.25" x14ac:dyDescent="0.15">
      <c r="B34" s="25" t="s">
        <v>78</v>
      </c>
      <c r="C34" s="26"/>
      <c r="D34" s="26" t="s">
        <v>28</v>
      </c>
      <c r="E34" s="27"/>
      <c r="F34" s="28" t="s">
        <v>13</v>
      </c>
    </row>
    <row r="35" spans="1:8" s="24" customFormat="1" ht="14.25" customHeight="1" x14ac:dyDescent="0.15">
      <c r="A35" s="29" t="s">
        <v>24</v>
      </c>
      <c r="B35" s="30" t="str">
        <f>IF(B16="","",B16)</f>
        <v/>
      </c>
      <c r="C35" s="31"/>
      <c r="D35" s="32" t="str">
        <f>IF(B8="","",B8)</f>
        <v/>
      </c>
      <c r="F35" s="33" t="str">
        <f>IF(OR(D35="",B16=""),"",IF(B35&gt;=2000000,"OK",IF(AND(B35&gt;=1000000,D35="個人"),"OK","NG")))</f>
        <v/>
      </c>
      <c r="G35" s="118" t="s">
        <v>83</v>
      </c>
      <c r="H35" s="34"/>
    </row>
    <row r="36" spans="1:8" s="24" customFormat="1" ht="14.25" x14ac:dyDescent="0.15">
      <c r="A36" s="29"/>
      <c r="B36" s="35"/>
      <c r="C36" s="36"/>
      <c r="D36" s="37"/>
      <c r="E36" s="38"/>
      <c r="F36" s="39"/>
      <c r="G36" s="118"/>
      <c r="H36" s="34"/>
    </row>
    <row r="37" spans="1:8" s="24" customFormat="1" ht="14.25" x14ac:dyDescent="0.15">
      <c r="A37" s="40"/>
      <c r="B37" s="25" t="s">
        <v>78</v>
      </c>
      <c r="C37" s="41"/>
      <c r="D37" s="25" t="s">
        <v>136</v>
      </c>
      <c r="E37" s="27"/>
      <c r="F37" s="28" t="s">
        <v>13</v>
      </c>
      <c r="G37" s="118"/>
      <c r="H37" s="34"/>
    </row>
    <row r="38" spans="1:8" s="24" customFormat="1" ht="14.25" x14ac:dyDescent="0.15">
      <c r="A38" s="29" t="s">
        <v>14</v>
      </c>
      <c r="B38" s="100" t="str">
        <f>IFERROR(+(B16-B20)/B16,"")</f>
        <v/>
      </c>
      <c r="C38" s="43"/>
      <c r="D38" s="100" t="str">
        <f>IFERROR(+(B26-B30)/B26,"")</f>
        <v/>
      </c>
      <c r="F38" s="33" t="str">
        <f>IFERROR(IF(B28="","",IF(D38&gt;B38,"OK","NG")),"")</f>
        <v>NG</v>
      </c>
      <c r="G38" s="118"/>
      <c r="H38"/>
    </row>
    <row r="39" spans="1:8" s="24" customFormat="1" ht="14.25" x14ac:dyDescent="0.15">
      <c r="A39" s="40"/>
      <c r="B39" s="44"/>
      <c r="C39" s="41"/>
      <c r="D39" s="44"/>
      <c r="E39" s="27"/>
      <c r="F39" s="45"/>
      <c r="G39" s="118"/>
      <c r="H39"/>
    </row>
    <row r="40" spans="1:8" s="24" customFormat="1" ht="14.25" x14ac:dyDescent="0.15">
      <c r="A40" s="29" t="s">
        <v>15</v>
      </c>
      <c r="B40" s="42" t="str">
        <f>IFERROR((B16-(B20+B22))/B16,"")</f>
        <v/>
      </c>
      <c r="C40" s="43"/>
      <c r="D40" s="42" t="str">
        <f>IFERROR((B26-(B30+B32))/B26,"")</f>
        <v/>
      </c>
      <c r="F40" s="33" t="str">
        <f>IFERROR(IF(B30="","",IF(D40&gt;B40,"OK","NG")),"")</f>
        <v/>
      </c>
      <c r="G40" s="118"/>
      <c r="H40"/>
    </row>
    <row r="41" spans="1:8" s="24" customFormat="1" ht="14.25" x14ac:dyDescent="0.15">
      <c r="A41" s="29"/>
      <c r="B41" s="101"/>
      <c r="C41" s="102"/>
      <c r="D41" s="101"/>
      <c r="E41" s="103"/>
      <c r="F41" s="104"/>
      <c r="G41" s="80"/>
      <c r="H41" s="34"/>
    </row>
    <row r="42" spans="1:8" s="24" customFormat="1" ht="14.25" x14ac:dyDescent="0.15">
      <c r="A42" s="29" t="s">
        <v>137</v>
      </c>
      <c r="B42" s="119" t="str">
        <f>IFERROR((B26-B16)/B26,"")</f>
        <v/>
      </c>
      <c r="C42" s="120"/>
      <c r="D42" s="121"/>
      <c r="F42" s="33" t="str">
        <f>IFERROR(IF(B30="","",IF(B42&gt;=0.2,"OK","NG")),"")</f>
        <v/>
      </c>
      <c r="G42" s="80"/>
      <c r="H42" s="34"/>
    </row>
    <row r="43" spans="1:8" s="24" customFormat="1" ht="14.25" x14ac:dyDescent="0.15">
      <c r="A43" s="46"/>
      <c r="B43" s="21"/>
      <c r="C43" s="21"/>
      <c r="D43" s="21"/>
      <c r="E43" s="21"/>
      <c r="F43" s="21"/>
      <c r="G43" s="21"/>
    </row>
    <row r="44" spans="1:8" s="24" customFormat="1" ht="14.25" x14ac:dyDescent="0.15">
      <c r="A44" s="29" t="s">
        <v>16</v>
      </c>
      <c r="B44" s="47" t="str">
        <f>IFERROR(IF(OR(F35="",F38="",F40=""),"",IF(AND(F35="OK",OR(F38="OK",F40="OK",F42="OK")),"申請可","申請不可")),"")</f>
        <v/>
      </c>
      <c r="C44" s="21"/>
      <c r="D44" s="21"/>
      <c r="E44" s="21"/>
      <c r="F44" s="21"/>
      <c r="G44" s="21"/>
    </row>
    <row r="45" spans="1:8" s="24" customFormat="1" ht="14.25" x14ac:dyDescent="0.15">
      <c r="A45" s="21"/>
      <c r="B45" s="21"/>
      <c r="C45" s="21"/>
      <c r="D45" s="21"/>
      <c r="E45" s="21"/>
      <c r="F45" s="21"/>
      <c r="G45" s="21"/>
    </row>
    <row r="46" spans="1:8" x14ac:dyDescent="0.15">
      <c r="B46" s="12" t="s">
        <v>84</v>
      </c>
    </row>
    <row r="47" spans="1:8" x14ac:dyDescent="0.15">
      <c r="B47" s="12" t="s">
        <v>85</v>
      </c>
    </row>
  </sheetData>
  <sheetProtection sheet="1" objects="1" scenarios="1"/>
  <mergeCells count="11">
    <mergeCell ref="B14:D14"/>
    <mergeCell ref="A1:F1"/>
    <mergeCell ref="B6:D6"/>
    <mergeCell ref="B7:C7"/>
    <mergeCell ref="B8:C8"/>
    <mergeCell ref="B10:D10"/>
    <mergeCell ref="F20:F22"/>
    <mergeCell ref="B24:D24"/>
    <mergeCell ref="F30:F32"/>
    <mergeCell ref="G35:G40"/>
    <mergeCell ref="B42:D42"/>
  </mergeCells>
  <phoneticPr fontId="1"/>
  <dataValidations count="2">
    <dataValidation type="list" allowBlank="1" showInputMessage="1" showErrorMessage="1" sqref="B8:C8">
      <formula1>"法人,個人"</formula1>
    </dataValidation>
    <dataValidation type="list" allowBlank="1" showInputMessage="1" showErrorMessage="1" sqref="B12">
      <formula1>INDIRECT($B$8)</formula1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9" scale="81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V32"/>
  <sheetViews>
    <sheetView zoomScale="90" zoomScaleNormal="90" zoomScalePageLayoutView="60" workbookViewId="0">
      <selection activeCell="B19" sqref="B19"/>
    </sheetView>
  </sheetViews>
  <sheetFormatPr defaultRowHeight="13.5" x14ac:dyDescent="0.15"/>
  <cols>
    <col min="1" max="1" width="11.25" style="1" customWidth="1"/>
    <col min="2" max="2" width="25" style="1" customWidth="1"/>
    <col min="3" max="3" width="8.875" style="1" customWidth="1"/>
    <col min="4" max="5" width="25" style="1" customWidth="1"/>
    <col min="6" max="6" width="12.5" style="1" customWidth="1"/>
    <col min="7" max="8" width="18.75" style="1" customWidth="1"/>
    <col min="9" max="9" width="12.75" style="1" customWidth="1"/>
    <col min="10" max="10" width="15.125" style="1" hidden="1" customWidth="1"/>
    <col min="11" max="11" width="13.875" style="1" hidden="1" customWidth="1"/>
    <col min="12" max="12" width="17.25" style="1" hidden="1" customWidth="1"/>
    <col min="13" max="13" width="22.625" style="1" hidden="1" customWidth="1"/>
    <col min="14" max="14" width="10.625" style="1" hidden="1" customWidth="1"/>
    <col min="15" max="15" width="26.75" style="1" hidden="1" customWidth="1"/>
    <col min="16" max="16" width="14.375" style="1" hidden="1" customWidth="1"/>
    <col min="17" max="17" width="13.875" style="1" hidden="1" customWidth="1"/>
    <col min="18" max="18" width="26.75" style="1" hidden="1" customWidth="1"/>
    <col min="19" max="19" width="10" style="1" hidden="1" customWidth="1"/>
    <col min="20" max="20" width="24.875" style="1" customWidth="1"/>
    <col min="21" max="21" width="12.875" style="1" customWidth="1"/>
    <col min="22" max="24" width="11.625" style="1" customWidth="1"/>
    <col min="25" max="27" width="11.625" style="1" bestFit="1" customWidth="1"/>
    <col min="28" max="1036" width="9" style="1"/>
    <col min="1037" max="16384" width="9" style="21"/>
  </cols>
  <sheetData>
    <row r="1" spans="1:26" ht="16.5" x14ac:dyDescent="0.15">
      <c r="A1" s="122" t="s">
        <v>17</v>
      </c>
      <c r="B1" s="122"/>
      <c r="C1" s="122"/>
      <c r="D1" s="122"/>
      <c r="E1" s="122"/>
      <c r="F1" s="122"/>
      <c r="G1" s="122"/>
      <c r="H1" s="14"/>
      <c r="I1" s="21"/>
    </row>
    <row r="2" spans="1:26" x14ac:dyDescent="0.15">
      <c r="I2" s="21"/>
    </row>
    <row r="3" spans="1:26" ht="16.5" customHeight="1" x14ac:dyDescent="0.15">
      <c r="B3" s="117" t="s">
        <v>139</v>
      </c>
      <c r="C3" s="117"/>
      <c r="D3" s="117"/>
      <c r="E3" s="117"/>
      <c r="F3" s="117"/>
      <c r="G3" s="21"/>
      <c r="H3" s="13"/>
      <c r="I3" s="21"/>
    </row>
    <row r="4" spans="1:26" x14ac:dyDescent="0.15">
      <c r="B4" s="13" t="s">
        <v>140</v>
      </c>
      <c r="C4" s="16"/>
      <c r="D4" s="16"/>
      <c r="E4" s="16"/>
      <c r="F4" s="16"/>
      <c r="G4" s="21"/>
      <c r="H4" s="13"/>
      <c r="I4" s="21"/>
    </row>
    <row r="5" spans="1:26" x14ac:dyDescent="0.15">
      <c r="B5" s="15" t="s">
        <v>31</v>
      </c>
      <c r="C5" s="16"/>
      <c r="D5" s="16"/>
      <c r="E5" s="16"/>
      <c r="F5" s="16"/>
      <c r="G5" s="15"/>
      <c r="H5" s="13"/>
      <c r="I5" s="21"/>
    </row>
    <row r="6" spans="1:26" x14ac:dyDescent="0.15">
      <c r="B6" s="15"/>
      <c r="C6" s="16"/>
      <c r="D6" s="16"/>
      <c r="E6" s="16"/>
      <c r="F6" s="16"/>
      <c r="G6" s="15"/>
      <c r="H6" s="13"/>
      <c r="I6" s="21"/>
    </row>
    <row r="7" spans="1:26" ht="17.100000000000001" customHeight="1" x14ac:dyDescent="0.15">
      <c r="A7" s="61"/>
      <c r="B7" s="21" t="s">
        <v>87</v>
      </c>
      <c r="C7" s="5"/>
      <c r="F7" s="7"/>
      <c r="G7" s="21"/>
      <c r="H7" s="8"/>
      <c r="I7" s="5"/>
    </row>
    <row r="8" spans="1:26" ht="17.100000000000001" customHeight="1" x14ac:dyDescent="0.15">
      <c r="A8"/>
      <c r="B8" s="147" t="s">
        <v>106</v>
      </c>
      <c r="C8" s="5"/>
      <c r="D8" s="139" t="s">
        <v>127</v>
      </c>
      <c r="E8" s="139"/>
      <c r="F8" s="7"/>
      <c r="G8" s="139" t="s">
        <v>122</v>
      </c>
      <c r="H8" s="139"/>
      <c r="I8" s="5"/>
    </row>
    <row r="9" spans="1:26" ht="17.100000000000001" customHeight="1" x14ac:dyDescent="0.15">
      <c r="A9" s="5"/>
      <c r="B9" s="148"/>
      <c r="C9" s="5"/>
      <c r="D9" s="83" t="s">
        <v>107</v>
      </c>
      <c r="E9" s="83" t="s">
        <v>108</v>
      </c>
      <c r="F9" s="7"/>
      <c r="G9" s="83" t="s">
        <v>123</v>
      </c>
      <c r="H9" s="83" t="s">
        <v>124</v>
      </c>
      <c r="J9" s="8" t="s">
        <v>21</v>
      </c>
      <c r="K9" s="8"/>
      <c r="L9" s="5"/>
      <c r="M9" s="5"/>
      <c r="N9" s="5"/>
      <c r="O9" s="5"/>
      <c r="P9" s="5"/>
      <c r="Q9" s="5"/>
      <c r="R9" s="5"/>
      <c r="S9" s="5"/>
    </row>
    <row r="10" spans="1:26" ht="17.100000000000001" customHeight="1" x14ac:dyDescent="0.15">
      <c r="A10" s="6"/>
      <c r="B10" s="99" t="s">
        <v>29</v>
      </c>
      <c r="C10" s="5"/>
      <c r="D10" s="139" t="s">
        <v>30</v>
      </c>
      <c r="E10" s="139"/>
      <c r="F10" s="7"/>
      <c r="G10" s="139" t="s">
        <v>125</v>
      </c>
      <c r="H10" s="139"/>
      <c r="J10" s="8" t="s">
        <v>118</v>
      </c>
      <c r="K10" s="8" t="s">
        <v>119</v>
      </c>
      <c r="L10" s="87" t="s">
        <v>120</v>
      </c>
      <c r="M10" s="88"/>
      <c r="N10" s="88" t="s">
        <v>117</v>
      </c>
      <c r="O10" s="88"/>
      <c r="P10" s="89" t="s">
        <v>117</v>
      </c>
      <c r="Q10"/>
      <c r="R10" t="s">
        <v>142</v>
      </c>
      <c r="S10">
        <f>COUNTIF(支給対象経費入力シート!$Q$4:$Q$15,"&gt;0")</f>
        <v>0</v>
      </c>
      <c r="T10"/>
      <c r="U10"/>
      <c r="V10"/>
      <c r="W10"/>
      <c r="X10"/>
      <c r="Y10"/>
      <c r="Z10"/>
    </row>
    <row r="11" spans="1:26" ht="17.100000000000001" customHeight="1" x14ac:dyDescent="0.15">
      <c r="A11" s="2" t="s">
        <v>2</v>
      </c>
      <c r="B11" s="98">
        <f>支給対象経費入力シート!H4</f>
        <v>0</v>
      </c>
      <c r="C11" s="139" t="s">
        <v>22</v>
      </c>
      <c r="D11" s="98">
        <f>支給対象経費入力シート!Q4</f>
        <v>0</v>
      </c>
      <c r="E11" s="98">
        <f>支給対象経費入力シート!Q22</f>
        <v>0</v>
      </c>
      <c r="F11" s="140" t="s">
        <v>23</v>
      </c>
      <c r="G11" s="49">
        <f>$B11-D11</f>
        <v>0</v>
      </c>
      <c r="H11" s="49">
        <f>$B11-E11</f>
        <v>0</v>
      </c>
      <c r="J11" s="49">
        <f>IF(D11&gt;0,B11-D11,-999999999)</f>
        <v>-999999999</v>
      </c>
      <c r="K11" s="49">
        <f>IF(E11&gt;0,B11-E11,-999999999)</f>
        <v>-999999999</v>
      </c>
      <c r="L11" s="90">
        <f t="shared" ref="L11:L17" si="0">SUM($J11:$J16)</f>
        <v>-5999999994</v>
      </c>
      <c r="M11" s="5" t="s">
        <v>109</v>
      </c>
      <c r="N11" s="7">
        <f>SUM($B11:$B16)</f>
        <v>0</v>
      </c>
      <c r="O11" s="5" t="s">
        <v>36</v>
      </c>
      <c r="P11" s="93">
        <f>SUM($D11:$D16)</f>
        <v>0</v>
      </c>
      <c r="Q11"/>
      <c r="R11" t="s">
        <v>143</v>
      </c>
      <c r="S11">
        <f>COUNTIF(支給対象経費入力シート!$Q$22:$Q$33,"&gt;0")</f>
        <v>0</v>
      </c>
      <c r="T11"/>
      <c r="U11"/>
      <c r="V11"/>
      <c r="W11"/>
      <c r="X11"/>
      <c r="Y11"/>
      <c r="Z11"/>
    </row>
    <row r="12" spans="1:26" ht="17.100000000000001" customHeight="1" x14ac:dyDescent="0.15">
      <c r="A12" s="2" t="s">
        <v>3</v>
      </c>
      <c r="B12" s="98">
        <f>支給対象経費入力シート!H5</f>
        <v>0</v>
      </c>
      <c r="C12" s="139"/>
      <c r="D12" s="98">
        <f>支給対象経費入力シート!Q5</f>
        <v>0</v>
      </c>
      <c r="E12" s="98">
        <f>支給対象経費入力シート!Q23</f>
        <v>0</v>
      </c>
      <c r="F12" s="141"/>
      <c r="G12" s="49">
        <f t="shared" ref="G12:G21" si="1">$B12-D12</f>
        <v>0</v>
      </c>
      <c r="H12" s="49">
        <f t="shared" ref="H12:H22" si="2">$B12-E12</f>
        <v>0</v>
      </c>
      <c r="J12" s="49">
        <f t="shared" ref="J12:J22" si="3">IF(D12&gt;0,B12-D12,-999999999)</f>
        <v>-999999999</v>
      </c>
      <c r="K12" s="49">
        <f t="shared" ref="K12:K22" si="4">IF(E12&gt;0,B12-E12,-999999999)</f>
        <v>-999999999</v>
      </c>
      <c r="L12" s="90">
        <f t="shared" si="0"/>
        <v>-5999999994</v>
      </c>
      <c r="M12" s="5" t="s">
        <v>111</v>
      </c>
      <c r="N12" s="7">
        <f t="shared" ref="N12:N17" si="5">SUM($B12:$B17)</f>
        <v>0</v>
      </c>
      <c r="O12" s="5" t="s">
        <v>35</v>
      </c>
      <c r="P12" s="93">
        <f t="shared" ref="P12:P17" si="6">SUM($D12:$D17)</f>
        <v>0</v>
      </c>
      <c r="Q12"/>
      <c r="R12"/>
      <c r="S12"/>
      <c r="T12"/>
      <c r="U12"/>
      <c r="V12"/>
      <c r="W12"/>
      <c r="X12"/>
      <c r="Y12"/>
      <c r="Z12"/>
    </row>
    <row r="13" spans="1:26" ht="17.100000000000001" customHeight="1" x14ac:dyDescent="0.15">
      <c r="A13" s="2" t="s">
        <v>4</v>
      </c>
      <c r="B13" s="98">
        <f>支給対象経費入力シート!H6</f>
        <v>0</v>
      </c>
      <c r="C13" s="139"/>
      <c r="D13" s="98">
        <f>支給対象経費入力シート!Q6</f>
        <v>0</v>
      </c>
      <c r="E13" s="98">
        <f>支給対象経費入力シート!Q24</f>
        <v>0</v>
      </c>
      <c r="F13" s="141"/>
      <c r="G13" s="49">
        <f t="shared" si="1"/>
        <v>0</v>
      </c>
      <c r="H13" s="49">
        <f>$B13-E13</f>
        <v>0</v>
      </c>
      <c r="J13" s="49">
        <f t="shared" si="3"/>
        <v>-999999999</v>
      </c>
      <c r="K13" s="49">
        <f t="shared" si="4"/>
        <v>-999999999</v>
      </c>
      <c r="L13" s="90">
        <f t="shared" si="0"/>
        <v>-5999999994</v>
      </c>
      <c r="M13" s="5" t="s">
        <v>112</v>
      </c>
      <c r="N13" s="7">
        <f t="shared" si="5"/>
        <v>0</v>
      </c>
      <c r="O13" s="5" t="s">
        <v>110</v>
      </c>
      <c r="P13" s="93">
        <f t="shared" si="6"/>
        <v>0</v>
      </c>
      <c r="Q13"/>
      <c r="R13"/>
      <c r="S13"/>
      <c r="T13"/>
      <c r="U13"/>
      <c r="V13"/>
      <c r="W13"/>
      <c r="X13"/>
      <c r="Y13"/>
      <c r="Z13"/>
    </row>
    <row r="14" spans="1:26" ht="17.100000000000001" customHeight="1" x14ac:dyDescent="0.15">
      <c r="A14" s="2" t="s">
        <v>5</v>
      </c>
      <c r="B14" s="98">
        <f>支給対象経費入力シート!H7</f>
        <v>0</v>
      </c>
      <c r="C14" s="139"/>
      <c r="D14" s="98">
        <f>支給対象経費入力シート!Q7</f>
        <v>0</v>
      </c>
      <c r="E14" s="98">
        <f>支給対象経費入力シート!Q25</f>
        <v>0</v>
      </c>
      <c r="F14" s="141"/>
      <c r="G14" s="49">
        <f t="shared" si="1"/>
        <v>0</v>
      </c>
      <c r="H14" s="49">
        <f t="shared" si="2"/>
        <v>0</v>
      </c>
      <c r="J14" s="49">
        <f t="shared" si="3"/>
        <v>-999999999</v>
      </c>
      <c r="K14" s="49">
        <f t="shared" si="4"/>
        <v>-999999999</v>
      </c>
      <c r="L14" s="90">
        <f t="shared" si="0"/>
        <v>-5999999994</v>
      </c>
      <c r="M14" s="5" t="s">
        <v>113</v>
      </c>
      <c r="N14" s="7">
        <f t="shared" si="5"/>
        <v>0</v>
      </c>
      <c r="O14" s="5" t="s">
        <v>37</v>
      </c>
      <c r="P14" s="93">
        <f t="shared" si="6"/>
        <v>0</v>
      </c>
      <c r="Q14"/>
      <c r="R14"/>
      <c r="S14"/>
      <c r="T14"/>
      <c r="U14"/>
      <c r="V14"/>
      <c r="W14"/>
      <c r="X14"/>
      <c r="Y14"/>
      <c r="Z14"/>
    </row>
    <row r="15" spans="1:26" ht="17.100000000000001" customHeight="1" x14ac:dyDescent="0.15">
      <c r="A15" s="2" t="s">
        <v>6</v>
      </c>
      <c r="B15" s="98">
        <f>支給対象経費入力シート!H8</f>
        <v>0</v>
      </c>
      <c r="C15" s="139"/>
      <c r="D15" s="98">
        <f>支給対象経費入力シート!Q8</f>
        <v>0</v>
      </c>
      <c r="E15" s="98">
        <f>支給対象経費入力シート!Q26</f>
        <v>0</v>
      </c>
      <c r="F15" s="141"/>
      <c r="G15" s="49">
        <f t="shared" si="1"/>
        <v>0</v>
      </c>
      <c r="H15" s="49">
        <f t="shared" si="2"/>
        <v>0</v>
      </c>
      <c r="J15" s="49">
        <f t="shared" si="3"/>
        <v>-999999999</v>
      </c>
      <c r="K15" s="49">
        <f t="shared" si="4"/>
        <v>-999999999</v>
      </c>
      <c r="L15" s="90">
        <f t="shared" si="0"/>
        <v>-5999999994</v>
      </c>
      <c r="M15" s="5" t="s">
        <v>114</v>
      </c>
      <c r="N15" s="7">
        <f t="shared" si="5"/>
        <v>0</v>
      </c>
      <c r="O15" s="5" t="s">
        <v>38</v>
      </c>
      <c r="P15" s="93">
        <f t="shared" si="6"/>
        <v>0</v>
      </c>
      <c r="Q15"/>
      <c r="R15"/>
      <c r="S15"/>
      <c r="T15"/>
      <c r="U15"/>
      <c r="V15"/>
      <c r="W15"/>
      <c r="X15"/>
      <c r="Y15"/>
      <c r="Z15"/>
    </row>
    <row r="16" spans="1:26" ht="17.100000000000001" customHeight="1" x14ac:dyDescent="0.15">
      <c r="A16" s="2" t="s">
        <v>7</v>
      </c>
      <c r="B16" s="98">
        <f>支給対象経費入力シート!H9</f>
        <v>0</v>
      </c>
      <c r="C16" s="139"/>
      <c r="D16" s="98">
        <f>支給対象経費入力シート!Q9</f>
        <v>0</v>
      </c>
      <c r="E16" s="98">
        <f>支給対象経費入力シート!Q27</f>
        <v>0</v>
      </c>
      <c r="F16" s="141"/>
      <c r="G16" s="49">
        <f t="shared" si="1"/>
        <v>0</v>
      </c>
      <c r="H16" s="49">
        <f t="shared" si="2"/>
        <v>0</v>
      </c>
      <c r="J16" s="49">
        <f t="shared" si="3"/>
        <v>-999999999</v>
      </c>
      <c r="K16" s="49">
        <f t="shared" si="4"/>
        <v>-999999999</v>
      </c>
      <c r="L16" s="90">
        <f t="shared" si="0"/>
        <v>-5999999994</v>
      </c>
      <c r="M16" s="5" t="s">
        <v>115</v>
      </c>
      <c r="N16" s="7">
        <f t="shared" si="5"/>
        <v>0</v>
      </c>
      <c r="O16" s="5" t="s">
        <v>39</v>
      </c>
      <c r="P16" s="93">
        <f t="shared" si="6"/>
        <v>0</v>
      </c>
      <c r="Q16"/>
      <c r="R16"/>
      <c r="S16"/>
      <c r="T16"/>
      <c r="U16"/>
      <c r="V16"/>
      <c r="W16"/>
      <c r="X16"/>
      <c r="Y16"/>
      <c r="Z16"/>
    </row>
    <row r="17" spans="1:35" ht="17.100000000000001" customHeight="1" x14ac:dyDescent="0.15">
      <c r="A17" s="2" t="s">
        <v>8</v>
      </c>
      <c r="B17" s="98">
        <f>支給対象経費入力シート!H10</f>
        <v>0</v>
      </c>
      <c r="C17" s="139"/>
      <c r="D17" s="98">
        <f>支給対象経費入力シート!Q10</f>
        <v>0</v>
      </c>
      <c r="E17" s="98">
        <f>支給対象経費入力シート!Q28</f>
        <v>0</v>
      </c>
      <c r="F17" s="141"/>
      <c r="G17" s="49">
        <f t="shared" si="1"/>
        <v>0</v>
      </c>
      <c r="H17" s="49">
        <f t="shared" si="2"/>
        <v>0</v>
      </c>
      <c r="J17" s="49">
        <f t="shared" si="3"/>
        <v>-999999999</v>
      </c>
      <c r="K17" s="49">
        <f t="shared" si="4"/>
        <v>-999999999</v>
      </c>
      <c r="L17" s="91">
        <f t="shared" si="0"/>
        <v>-5999999994</v>
      </c>
      <c r="M17" s="6" t="s">
        <v>116</v>
      </c>
      <c r="N17" s="92">
        <f t="shared" si="5"/>
        <v>0</v>
      </c>
      <c r="O17" s="6" t="s">
        <v>40</v>
      </c>
      <c r="P17" s="94">
        <f t="shared" si="6"/>
        <v>0</v>
      </c>
      <c r="Q17"/>
      <c r="R17"/>
      <c r="S17"/>
      <c r="T17"/>
      <c r="U17"/>
      <c r="V17"/>
      <c r="W17"/>
      <c r="X17"/>
      <c r="Y17"/>
      <c r="Z17"/>
      <c r="AB17" s="22"/>
      <c r="AC17" s="22"/>
      <c r="AD17" s="22"/>
      <c r="AE17" s="22"/>
      <c r="AF17" s="22"/>
      <c r="AG17" s="22"/>
      <c r="AH17" s="22"/>
      <c r="AI17" s="22"/>
    </row>
    <row r="18" spans="1:35" ht="17.100000000000001" customHeight="1" x14ac:dyDescent="0.15">
      <c r="A18" s="2" t="s">
        <v>9</v>
      </c>
      <c r="B18" s="98">
        <f>支給対象経費入力シート!H11</f>
        <v>0</v>
      </c>
      <c r="C18" s="139"/>
      <c r="D18" s="98">
        <f>支給対象経費入力シート!Q11</f>
        <v>0</v>
      </c>
      <c r="E18" s="98">
        <f>支給対象経費入力シート!Q29</f>
        <v>0</v>
      </c>
      <c r="F18" s="141"/>
      <c r="G18" s="49">
        <f t="shared" si="1"/>
        <v>0</v>
      </c>
      <c r="H18" s="49">
        <f t="shared" si="2"/>
        <v>0</v>
      </c>
      <c r="J18" s="49">
        <f>IF(D18&gt;0,B18-D18,-999999999)</f>
        <v>-999999999</v>
      </c>
      <c r="K18" s="49">
        <f t="shared" si="4"/>
        <v>-999999999</v>
      </c>
      <c r="L18" s="95">
        <f>SUM(K11:K16)</f>
        <v>-5999999994</v>
      </c>
      <c r="M18" s="88" t="s">
        <v>109</v>
      </c>
      <c r="N18" s="96">
        <f t="shared" ref="N18:N24" si="7">SUM($B11:$B16)</f>
        <v>0</v>
      </c>
      <c r="O18" s="88" t="s">
        <v>41</v>
      </c>
      <c r="P18" s="97">
        <f t="shared" ref="P18:P24" si="8">SUM(E11:E16)</f>
        <v>0</v>
      </c>
      <c r="Q18"/>
      <c r="R18"/>
      <c r="S18"/>
      <c r="T18"/>
      <c r="U18"/>
      <c r="V18"/>
      <c r="W18"/>
      <c r="X18"/>
      <c r="Y18"/>
      <c r="Z18"/>
      <c r="AB18" s="22"/>
      <c r="AC18" s="22"/>
      <c r="AD18" s="22"/>
      <c r="AE18" s="22"/>
      <c r="AF18" s="22"/>
      <c r="AG18" s="22"/>
      <c r="AH18" s="22"/>
      <c r="AI18" s="22"/>
    </row>
    <row r="19" spans="1:35" ht="17.100000000000001" customHeight="1" x14ac:dyDescent="0.15">
      <c r="A19" s="2" t="s">
        <v>10</v>
      </c>
      <c r="B19" s="98">
        <f>支給対象経費入力シート!H12</f>
        <v>0</v>
      </c>
      <c r="C19" s="139"/>
      <c r="D19" s="98">
        <f>支給対象経費入力シート!Q12</f>
        <v>0</v>
      </c>
      <c r="E19" s="98">
        <f>支給対象経費入力シート!Q30</f>
        <v>0</v>
      </c>
      <c r="F19" s="141"/>
      <c r="G19" s="49">
        <f t="shared" si="1"/>
        <v>0</v>
      </c>
      <c r="H19" s="49">
        <f t="shared" si="2"/>
        <v>0</v>
      </c>
      <c r="J19" s="49">
        <f t="shared" si="3"/>
        <v>-999999999</v>
      </c>
      <c r="K19" s="49">
        <f t="shared" si="4"/>
        <v>-999999999</v>
      </c>
      <c r="L19" s="90">
        <f>SUM(K12:K17)</f>
        <v>-5999999994</v>
      </c>
      <c r="M19" s="5" t="s">
        <v>111</v>
      </c>
      <c r="N19" s="7">
        <f t="shared" si="7"/>
        <v>0</v>
      </c>
      <c r="O19" s="5" t="s">
        <v>42</v>
      </c>
      <c r="P19" s="93">
        <f t="shared" si="8"/>
        <v>0</v>
      </c>
      <c r="Q19"/>
      <c r="R19"/>
      <c r="S19"/>
      <c r="T19"/>
      <c r="U19"/>
      <c r="V19"/>
      <c r="W19"/>
      <c r="X19"/>
      <c r="Y19"/>
      <c r="Z19"/>
      <c r="AB19" s="22"/>
      <c r="AC19" s="22"/>
      <c r="AD19" s="22"/>
      <c r="AE19" s="22"/>
      <c r="AF19" s="22"/>
      <c r="AG19" s="22"/>
      <c r="AH19" s="22"/>
      <c r="AI19" s="22"/>
    </row>
    <row r="20" spans="1:35" ht="17.100000000000001" customHeight="1" x14ac:dyDescent="0.15">
      <c r="A20" s="2" t="s">
        <v>18</v>
      </c>
      <c r="B20" s="98">
        <f>支給対象経費入力シート!H13</f>
        <v>0</v>
      </c>
      <c r="C20" s="139"/>
      <c r="D20" s="98">
        <f>支給対象経費入力シート!Q13</f>
        <v>0</v>
      </c>
      <c r="E20" s="98">
        <f>支給対象経費入力シート!Q31</f>
        <v>0</v>
      </c>
      <c r="F20" s="141"/>
      <c r="G20" s="49">
        <f t="shared" si="1"/>
        <v>0</v>
      </c>
      <c r="H20" s="49">
        <f>$B20-E20</f>
        <v>0</v>
      </c>
      <c r="J20" s="49">
        <f t="shared" si="3"/>
        <v>-999999999</v>
      </c>
      <c r="K20" s="49">
        <f t="shared" si="4"/>
        <v>-999999999</v>
      </c>
      <c r="L20" s="90">
        <f t="shared" ref="L20:L24" si="9">SUM(K13:K18)</f>
        <v>-5999999994</v>
      </c>
      <c r="M20" s="5" t="s">
        <v>112</v>
      </c>
      <c r="N20" s="7">
        <f t="shared" si="7"/>
        <v>0</v>
      </c>
      <c r="O20" s="5" t="s">
        <v>43</v>
      </c>
      <c r="P20" s="93">
        <f t="shared" si="8"/>
        <v>0</v>
      </c>
      <c r="Q20"/>
      <c r="R20"/>
      <c r="S20"/>
      <c r="T20"/>
      <c r="U20"/>
      <c r="V20"/>
      <c r="W20"/>
      <c r="X20"/>
      <c r="Y20"/>
      <c r="Z20"/>
      <c r="AB20" s="22"/>
      <c r="AC20" s="22"/>
      <c r="AD20" s="22"/>
      <c r="AE20" s="22"/>
      <c r="AF20" s="22"/>
      <c r="AG20" s="22"/>
      <c r="AH20" s="22"/>
      <c r="AI20" s="22"/>
    </row>
    <row r="21" spans="1:35" ht="17.100000000000001" customHeight="1" x14ac:dyDescent="0.15">
      <c r="A21" s="2" t="s">
        <v>19</v>
      </c>
      <c r="B21" s="98">
        <f>支給対象経費入力シート!H14</f>
        <v>0</v>
      </c>
      <c r="C21" s="139"/>
      <c r="D21" s="98">
        <f>支給対象経費入力シート!Q14</f>
        <v>0</v>
      </c>
      <c r="E21" s="98">
        <f>支給対象経費入力シート!Q32</f>
        <v>0</v>
      </c>
      <c r="F21" s="141"/>
      <c r="G21" s="49">
        <f t="shared" si="1"/>
        <v>0</v>
      </c>
      <c r="H21" s="49">
        <f t="shared" si="2"/>
        <v>0</v>
      </c>
      <c r="J21" s="49">
        <f t="shared" si="3"/>
        <v>-999999999</v>
      </c>
      <c r="K21" s="49">
        <f t="shared" si="4"/>
        <v>-999999999</v>
      </c>
      <c r="L21" s="90">
        <f t="shared" si="9"/>
        <v>-5999999994</v>
      </c>
      <c r="M21" s="5" t="s">
        <v>113</v>
      </c>
      <c r="N21" s="7">
        <f t="shared" si="7"/>
        <v>0</v>
      </c>
      <c r="O21" s="5" t="s">
        <v>44</v>
      </c>
      <c r="P21" s="93">
        <f t="shared" si="8"/>
        <v>0</v>
      </c>
      <c r="Q21"/>
      <c r="R21"/>
      <c r="S21"/>
      <c r="T21"/>
      <c r="U21"/>
      <c r="V21"/>
      <c r="W21"/>
      <c r="X21"/>
      <c r="Y21"/>
      <c r="Z21"/>
      <c r="AB21" s="22"/>
      <c r="AC21" s="22"/>
      <c r="AD21" s="22"/>
      <c r="AE21" s="22"/>
      <c r="AF21" s="22"/>
      <c r="AG21" s="22"/>
      <c r="AH21" s="22"/>
      <c r="AI21" s="22"/>
    </row>
    <row r="22" spans="1:35" ht="17.100000000000001" customHeight="1" x14ac:dyDescent="0.15">
      <c r="A22" s="2" t="s">
        <v>20</v>
      </c>
      <c r="B22" s="98">
        <f>支給対象経費入力シート!H15</f>
        <v>0</v>
      </c>
      <c r="C22" s="139"/>
      <c r="D22" s="98">
        <f>支給対象経費入力シート!Q15</f>
        <v>0</v>
      </c>
      <c r="E22" s="98">
        <f>支給対象経費入力シート!Q33</f>
        <v>0</v>
      </c>
      <c r="F22" s="142"/>
      <c r="G22" s="49">
        <f>$B22-D22</f>
        <v>0</v>
      </c>
      <c r="H22" s="49">
        <f t="shared" si="2"/>
        <v>0</v>
      </c>
      <c r="J22" s="49">
        <f t="shared" si="3"/>
        <v>-999999999</v>
      </c>
      <c r="K22" s="49">
        <f t="shared" si="4"/>
        <v>-999999999</v>
      </c>
      <c r="L22" s="90">
        <f t="shared" si="9"/>
        <v>-5999999994</v>
      </c>
      <c r="M22" s="5" t="s">
        <v>114</v>
      </c>
      <c r="N22" s="7">
        <f t="shared" si="7"/>
        <v>0</v>
      </c>
      <c r="O22" s="5" t="s">
        <v>45</v>
      </c>
      <c r="P22" s="93">
        <f t="shared" si="8"/>
        <v>0</v>
      </c>
      <c r="Q22"/>
      <c r="R22"/>
      <c r="S22"/>
      <c r="T22"/>
      <c r="U22"/>
      <c r="V22"/>
      <c r="W22"/>
      <c r="X22"/>
      <c r="Y22"/>
      <c r="Z22"/>
      <c r="AB22" s="22"/>
      <c r="AC22" s="22"/>
      <c r="AD22" s="22"/>
      <c r="AE22" s="22"/>
      <c r="AF22" s="22"/>
      <c r="AG22" s="22"/>
      <c r="AH22" s="22"/>
      <c r="AI22" s="22"/>
    </row>
    <row r="23" spans="1:35" ht="17.100000000000001" customHeight="1" x14ac:dyDescent="0.15">
      <c r="A23" s="5"/>
      <c r="B23" s="50"/>
      <c r="C23" s="18"/>
      <c r="D23" s="50"/>
      <c r="E23" s="50"/>
      <c r="F23" s="51"/>
      <c r="G23" s="50"/>
      <c r="H23" s="50"/>
      <c r="I23" s="21"/>
      <c r="J23" s="21"/>
      <c r="K23" s="21"/>
      <c r="L23" s="90">
        <f t="shared" si="9"/>
        <v>-5999999994</v>
      </c>
      <c r="M23" s="5" t="s">
        <v>115</v>
      </c>
      <c r="N23" s="7">
        <f t="shared" si="7"/>
        <v>0</v>
      </c>
      <c r="O23" s="5" t="s">
        <v>46</v>
      </c>
      <c r="P23" s="93">
        <f t="shared" si="8"/>
        <v>0</v>
      </c>
      <c r="Q23"/>
      <c r="R23"/>
      <c r="S23"/>
      <c r="T23"/>
      <c r="U23"/>
      <c r="V23"/>
      <c r="W23"/>
      <c r="X23"/>
      <c r="Y23"/>
      <c r="Z23"/>
      <c r="AB23" s="22"/>
      <c r="AC23" s="22"/>
      <c r="AD23" s="22"/>
      <c r="AE23" s="22"/>
      <c r="AF23" s="22"/>
      <c r="AG23" s="22"/>
      <c r="AH23" s="22"/>
      <c r="AI23" s="22"/>
    </row>
    <row r="24" spans="1:35" ht="17.100000000000001" customHeight="1" x14ac:dyDescent="0.15">
      <c r="A24" s="19" t="s">
        <v>53</v>
      </c>
      <c r="B24" s="22"/>
      <c r="C24" s="22"/>
      <c r="D24" s="22"/>
      <c r="E24" s="22"/>
      <c r="F24" s="22"/>
      <c r="G24" s="22"/>
      <c r="H24" s="50"/>
      <c r="I24" s="21"/>
      <c r="J24" s="21"/>
      <c r="K24" s="21"/>
      <c r="L24" s="91">
        <f t="shared" si="9"/>
        <v>-5999999994</v>
      </c>
      <c r="M24" s="6" t="s">
        <v>116</v>
      </c>
      <c r="N24" s="92">
        <f t="shared" si="7"/>
        <v>0</v>
      </c>
      <c r="O24" s="6" t="s">
        <v>47</v>
      </c>
      <c r="P24" s="94">
        <f t="shared" si="8"/>
        <v>0</v>
      </c>
      <c r="Q24"/>
      <c r="R24"/>
      <c r="S24"/>
      <c r="T24"/>
      <c r="U24"/>
      <c r="V24"/>
      <c r="W24"/>
      <c r="X24"/>
      <c r="Y24"/>
      <c r="Z24"/>
      <c r="AB24" s="22"/>
      <c r="AC24" s="22"/>
      <c r="AD24" s="22"/>
      <c r="AE24" s="22"/>
      <c r="AF24" s="22"/>
      <c r="AG24" s="22"/>
      <c r="AH24" s="22"/>
      <c r="AI24" s="22"/>
    </row>
    <row r="25" spans="1:35" ht="25.5" customHeight="1" x14ac:dyDescent="0.15">
      <c r="A25" s="130" t="s">
        <v>52</v>
      </c>
      <c r="B25" s="130"/>
      <c r="C25" s="130"/>
      <c r="D25" s="130"/>
      <c r="E25" s="86"/>
      <c r="F25" s="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AB25" s="22"/>
      <c r="AC25" s="22"/>
      <c r="AD25" s="22"/>
      <c r="AE25" s="22"/>
      <c r="AF25" s="22"/>
      <c r="AG25" s="22"/>
      <c r="AH25" s="22"/>
      <c r="AI25" s="22"/>
    </row>
    <row r="26" spans="1:35" ht="27.75" customHeight="1" x14ac:dyDescent="0.15">
      <c r="A26" s="52" t="s">
        <v>33</v>
      </c>
      <c r="B26" s="131" t="str">
        <f>IFERROR(INDEX($L$11:$P$24,MATCH($D$28,$L$11:$L$24,0),2),"-")</f>
        <v>-</v>
      </c>
      <c r="C26" s="131"/>
      <c r="D26" s="105" t="str">
        <f>IFERROR(INDEX($L$11:$P$24,MATCH($D$28,$L$11:$L$24,0),3),"-")</f>
        <v>-</v>
      </c>
      <c r="E26" s="21" t="s">
        <v>51</v>
      </c>
      <c r="F26" s="129" t="s">
        <v>55</v>
      </c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AB26" s="22"/>
      <c r="AC26" s="22"/>
      <c r="AD26" s="22"/>
      <c r="AE26" s="22"/>
      <c r="AF26" s="22"/>
      <c r="AG26" s="22"/>
      <c r="AH26" s="22"/>
      <c r="AI26" s="22"/>
    </row>
    <row r="27" spans="1:35" ht="27.75" customHeight="1" x14ac:dyDescent="0.15">
      <c r="A27" s="52" t="s">
        <v>34</v>
      </c>
      <c r="B27" s="131" t="str">
        <f>IFERROR(INDEX($L$11:$P$24,MATCH($D$28,$L$11:$L$24,0),4),"-")</f>
        <v>-</v>
      </c>
      <c r="C27" s="131"/>
      <c r="D27" s="105" t="str">
        <f>IFERROR(INDEX($L$11:$P$24,MATCH($D$28,$L$11:$L$24,0),5),"-")</f>
        <v>-</v>
      </c>
      <c r="E27" s="21" t="s">
        <v>51</v>
      </c>
      <c r="F27" s="129"/>
      <c r="I27" s="22"/>
      <c r="J27" s="21"/>
      <c r="K27" s="55" t="str">
        <f>IF(AND(W9&gt;=6,W10&gt;=6),MAX(P10:P23),IF(W9&gt;=6,MAX(P10:P16),IF(W10&gt;=6,MAX(P17:P23),"×")))</f>
        <v>×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AB27" s="22"/>
      <c r="AC27" s="22"/>
      <c r="AD27" s="22"/>
      <c r="AE27" s="22"/>
      <c r="AF27" s="22"/>
      <c r="AG27" s="22"/>
      <c r="AH27" s="22"/>
      <c r="AI27" s="22"/>
    </row>
    <row r="28" spans="1:35" ht="17.25" customHeight="1" x14ac:dyDescent="0.15">
      <c r="A28" s="54"/>
      <c r="B28" s="132" t="s">
        <v>50</v>
      </c>
      <c r="C28" s="132"/>
      <c r="D28" s="55">
        <f>IF(MAX(L11:L24)&lt;0,0,MAX(L11:L24))</f>
        <v>0</v>
      </c>
      <c r="E28" s="21" t="s">
        <v>51</v>
      </c>
      <c r="F28" s="129"/>
      <c r="H28" s="53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AB28" s="22"/>
      <c r="AC28" s="22"/>
      <c r="AD28" s="22"/>
      <c r="AE28" s="22"/>
      <c r="AF28" s="22"/>
      <c r="AG28" s="22"/>
      <c r="AH28" s="22"/>
      <c r="AI28" s="22"/>
    </row>
    <row r="29" spans="1:35" ht="27.75" customHeight="1" x14ac:dyDescent="0.15">
      <c r="A29" s="17" t="s">
        <v>32</v>
      </c>
      <c r="B29" s="133" t="s">
        <v>102</v>
      </c>
      <c r="C29" s="133"/>
      <c r="D29" s="56">
        <f>IF(ROUNDDOWN(D28/2,-3)&gt;1000000,1000000,ROUNDDOWN(D28/2,-3))</f>
        <v>0</v>
      </c>
      <c r="E29" s="21" t="s">
        <v>138</v>
      </c>
      <c r="F29" s="57" t="s">
        <v>55</v>
      </c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AB29" s="22"/>
      <c r="AC29" s="22"/>
      <c r="AD29" s="22"/>
      <c r="AE29" s="22"/>
      <c r="AF29" s="22"/>
      <c r="AG29" s="22"/>
      <c r="AH29" s="22"/>
      <c r="AI29" s="22"/>
    </row>
    <row r="30" spans="1:35" ht="15.75" customHeight="1" x14ac:dyDescent="0.15">
      <c r="A30" s="146" t="s">
        <v>48</v>
      </c>
      <c r="B30" s="134" t="s">
        <v>121</v>
      </c>
      <c r="C30" s="135"/>
      <c r="D30" s="143"/>
      <c r="E30" s="145" t="s">
        <v>51</v>
      </c>
      <c r="F30" s="138" t="s">
        <v>54</v>
      </c>
      <c r="G30" s="138"/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AB30" s="22"/>
      <c r="AC30" s="22"/>
      <c r="AD30" s="22"/>
      <c r="AE30" s="22"/>
      <c r="AF30" s="22"/>
      <c r="AG30" s="22"/>
      <c r="AH30" s="22"/>
      <c r="AI30" s="22"/>
    </row>
    <row r="31" spans="1:35" ht="15.75" customHeight="1" x14ac:dyDescent="0.15">
      <c r="A31" s="139"/>
      <c r="B31" s="136"/>
      <c r="C31" s="137"/>
      <c r="D31" s="144"/>
      <c r="E31" s="145"/>
      <c r="F31" s="138"/>
      <c r="G31" s="138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AB31" s="22"/>
      <c r="AC31" s="22"/>
      <c r="AD31" s="22"/>
      <c r="AE31" s="22"/>
      <c r="AF31" s="22"/>
      <c r="AG31" s="22"/>
      <c r="AH31" s="22"/>
      <c r="AI31" s="22"/>
    </row>
    <row r="32" spans="1:35" ht="30.75" customHeight="1" x14ac:dyDescent="0.15">
      <c r="A32" s="17" t="s">
        <v>49</v>
      </c>
      <c r="B32" s="127" t="s">
        <v>101</v>
      </c>
      <c r="C32" s="128"/>
      <c r="D32" s="58">
        <f>D29-D30</f>
        <v>0</v>
      </c>
      <c r="E32" s="5" t="s">
        <v>51</v>
      </c>
      <c r="F32" s="20" t="s">
        <v>55</v>
      </c>
      <c r="H32" s="13"/>
      <c r="I32" s="22"/>
      <c r="AB32" s="22"/>
      <c r="AC32" s="22"/>
      <c r="AD32" s="22"/>
      <c r="AE32" s="22"/>
      <c r="AF32" s="22"/>
      <c r="AG32" s="22"/>
      <c r="AH32" s="22"/>
      <c r="AI32" s="22"/>
    </row>
  </sheetData>
  <sheetProtection sheet="1" objects="1" scenarios="1"/>
  <mergeCells count="21">
    <mergeCell ref="C11:C22"/>
    <mergeCell ref="F11:F22"/>
    <mergeCell ref="B3:F3"/>
    <mergeCell ref="A1:G1"/>
    <mergeCell ref="D30:D31"/>
    <mergeCell ref="E30:E31"/>
    <mergeCell ref="A30:A31"/>
    <mergeCell ref="D8:E8"/>
    <mergeCell ref="D10:E10"/>
    <mergeCell ref="G10:H10"/>
    <mergeCell ref="G8:H8"/>
    <mergeCell ref="B8:B9"/>
    <mergeCell ref="B32:C32"/>
    <mergeCell ref="F26:F28"/>
    <mergeCell ref="A25:D25"/>
    <mergeCell ref="B26:C26"/>
    <mergeCell ref="B27:C27"/>
    <mergeCell ref="B28:C28"/>
    <mergeCell ref="B29:C29"/>
    <mergeCell ref="B30:C31"/>
    <mergeCell ref="F30:G31"/>
  </mergeCells>
  <phoneticPr fontId="1"/>
  <printOptions horizontalCentered="1"/>
  <pageMargins left="0.70866141732283472" right="0.70866141732283472" top="0.74803149606299213" bottom="0.74803149606299213" header="0.51181102362204722" footer="0.51181102362204722"/>
  <pageSetup paperSize="9" scale="92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zoomScale="110" zoomScaleNormal="100" zoomScaleSheetLayoutView="110" workbookViewId="0">
      <selection activeCell="C10" sqref="C10"/>
    </sheetView>
  </sheetViews>
  <sheetFormatPr defaultRowHeight="13.5" x14ac:dyDescent="0.15"/>
  <cols>
    <col min="1" max="1" width="11.5" style="69" customWidth="1"/>
    <col min="2" max="8" width="10.375" style="62" customWidth="1"/>
    <col min="9" max="9" width="7.75" style="62" customWidth="1"/>
    <col min="10" max="10" width="10.5" style="62" customWidth="1"/>
    <col min="11" max="16" width="11.75" style="62" customWidth="1"/>
    <col min="17" max="16384" width="9" style="62"/>
  </cols>
  <sheetData>
    <row r="1" spans="1:17" x14ac:dyDescent="0.15">
      <c r="A1" s="78" t="s">
        <v>96</v>
      </c>
      <c r="B1" s="149" t="s">
        <v>29</v>
      </c>
      <c r="C1" s="150"/>
      <c r="D1" s="150"/>
      <c r="E1" s="150"/>
      <c r="F1" s="150"/>
      <c r="G1" s="150"/>
      <c r="H1" s="63"/>
      <c r="I1" s="64"/>
      <c r="J1" s="79" t="s">
        <v>96</v>
      </c>
      <c r="K1" s="149" t="s">
        <v>29</v>
      </c>
      <c r="L1" s="150"/>
      <c r="M1" s="150"/>
      <c r="N1" s="150"/>
      <c r="O1" s="150"/>
      <c r="P1" s="150"/>
    </row>
    <row r="2" spans="1:17" ht="14.25" thickBot="1" x14ac:dyDescent="0.2">
      <c r="A2" s="77" t="str">
        <f>申請額算定シート!B26</f>
        <v>-</v>
      </c>
      <c r="B2" s="149" t="s">
        <v>103</v>
      </c>
      <c r="C2" s="150"/>
      <c r="D2" s="150"/>
      <c r="E2" s="150"/>
      <c r="F2" s="150"/>
      <c r="G2" s="150"/>
      <c r="H2" s="63"/>
      <c r="I2" s="64"/>
      <c r="J2" s="77" t="str">
        <f>申請額算定シート!B27</f>
        <v>-</v>
      </c>
      <c r="K2" s="149" t="s">
        <v>104</v>
      </c>
      <c r="L2" s="150"/>
      <c r="M2" s="150"/>
      <c r="N2" s="150"/>
      <c r="O2" s="150"/>
      <c r="P2" s="150"/>
    </row>
    <row r="3" spans="1:17" x14ac:dyDescent="0.15">
      <c r="A3" s="62"/>
      <c r="B3" s="71" t="s">
        <v>88</v>
      </c>
      <c r="C3" s="72" t="s">
        <v>89</v>
      </c>
      <c r="D3" s="72" t="s">
        <v>90</v>
      </c>
      <c r="E3" s="72" t="s">
        <v>95</v>
      </c>
      <c r="F3" s="72" t="s">
        <v>99</v>
      </c>
      <c r="G3" s="73" t="s">
        <v>91</v>
      </c>
      <c r="H3" s="63" t="s">
        <v>94</v>
      </c>
      <c r="I3" s="64"/>
      <c r="J3" s="64"/>
      <c r="K3" s="71" t="s">
        <v>88</v>
      </c>
      <c r="L3" s="72" t="s">
        <v>89</v>
      </c>
      <c r="M3" s="72" t="s">
        <v>90</v>
      </c>
      <c r="N3" s="72" t="s">
        <v>95</v>
      </c>
      <c r="O3" s="72" t="s">
        <v>100</v>
      </c>
      <c r="P3" s="73" t="s">
        <v>91</v>
      </c>
      <c r="Q3" s="63" t="s">
        <v>94</v>
      </c>
    </row>
    <row r="4" spans="1:17" ht="14.25" x14ac:dyDescent="0.15">
      <c r="A4" s="67" t="s">
        <v>141</v>
      </c>
      <c r="B4" s="68"/>
      <c r="C4" s="68"/>
      <c r="D4" s="68"/>
      <c r="E4" s="68"/>
      <c r="F4" s="68"/>
      <c r="G4" s="68"/>
      <c r="H4" s="65">
        <f t="shared" ref="H4:H15" si="0">SUM(B4:G4)</f>
        <v>0</v>
      </c>
      <c r="I4" s="151" t="s">
        <v>22</v>
      </c>
      <c r="J4" s="67" t="s">
        <v>2</v>
      </c>
      <c r="K4" s="68"/>
      <c r="L4" s="68"/>
      <c r="M4" s="68"/>
      <c r="N4" s="68"/>
      <c r="O4" s="68"/>
      <c r="P4" s="68"/>
      <c r="Q4" s="66">
        <f t="shared" ref="Q4:Q15" si="1">SUM(K4:P4)</f>
        <v>0</v>
      </c>
    </row>
    <row r="5" spans="1:17" ht="14.25" x14ac:dyDescent="0.15">
      <c r="A5" s="67" t="s">
        <v>3</v>
      </c>
      <c r="B5" s="68"/>
      <c r="C5" s="68"/>
      <c r="D5" s="68"/>
      <c r="E5" s="68"/>
      <c r="F5" s="68"/>
      <c r="G5" s="68"/>
      <c r="H5" s="65">
        <f t="shared" si="0"/>
        <v>0</v>
      </c>
      <c r="I5" s="151"/>
      <c r="J5" s="67" t="s">
        <v>3</v>
      </c>
      <c r="K5" s="68"/>
      <c r="L5" s="68"/>
      <c r="M5" s="68"/>
      <c r="N5" s="68"/>
      <c r="O5" s="68"/>
      <c r="P5" s="68"/>
      <c r="Q5" s="66">
        <f t="shared" si="1"/>
        <v>0</v>
      </c>
    </row>
    <row r="6" spans="1:17" ht="14.25" x14ac:dyDescent="0.15">
      <c r="A6" s="67" t="s">
        <v>4</v>
      </c>
      <c r="B6" s="68"/>
      <c r="C6" s="68"/>
      <c r="D6" s="68"/>
      <c r="E6" s="68"/>
      <c r="F6" s="68"/>
      <c r="G6" s="68"/>
      <c r="H6" s="65">
        <f t="shared" si="0"/>
        <v>0</v>
      </c>
      <c r="I6" s="151"/>
      <c r="J6" s="67" t="s">
        <v>4</v>
      </c>
      <c r="K6" s="68"/>
      <c r="L6" s="68"/>
      <c r="M6" s="68"/>
      <c r="N6" s="68"/>
      <c r="O6" s="68"/>
      <c r="P6" s="68"/>
      <c r="Q6" s="66">
        <f t="shared" si="1"/>
        <v>0</v>
      </c>
    </row>
    <row r="7" spans="1:17" ht="14.25" x14ac:dyDescent="0.15">
      <c r="A7" s="67" t="s">
        <v>5</v>
      </c>
      <c r="B7" s="68"/>
      <c r="C7" s="68"/>
      <c r="D7" s="68"/>
      <c r="E7" s="68"/>
      <c r="F7" s="68"/>
      <c r="G7" s="68"/>
      <c r="H7" s="65">
        <f t="shared" si="0"/>
        <v>0</v>
      </c>
      <c r="I7" s="151"/>
      <c r="J7" s="67" t="s">
        <v>5</v>
      </c>
      <c r="K7" s="68"/>
      <c r="L7" s="68"/>
      <c r="M7" s="68"/>
      <c r="N7" s="68"/>
      <c r="O7" s="68"/>
      <c r="P7" s="68"/>
      <c r="Q7" s="66">
        <f t="shared" si="1"/>
        <v>0</v>
      </c>
    </row>
    <row r="8" spans="1:17" ht="14.25" x14ac:dyDescent="0.15">
      <c r="A8" s="67" t="s">
        <v>6</v>
      </c>
      <c r="B8" s="68"/>
      <c r="C8" s="68"/>
      <c r="D8" s="68"/>
      <c r="E8" s="68"/>
      <c r="F8" s="68"/>
      <c r="G8" s="68"/>
      <c r="H8" s="65">
        <f t="shared" si="0"/>
        <v>0</v>
      </c>
      <c r="I8" s="151"/>
      <c r="J8" s="67" t="s">
        <v>6</v>
      </c>
      <c r="K8" s="68"/>
      <c r="L8" s="68"/>
      <c r="M8" s="68"/>
      <c r="N8" s="68"/>
      <c r="O8" s="68"/>
      <c r="P8" s="68"/>
      <c r="Q8" s="66">
        <f>SUM(K8:P8)</f>
        <v>0</v>
      </c>
    </row>
    <row r="9" spans="1:17" ht="14.25" x14ac:dyDescent="0.15">
      <c r="A9" s="67" t="s">
        <v>7</v>
      </c>
      <c r="B9" s="68"/>
      <c r="C9" s="68"/>
      <c r="D9" s="68"/>
      <c r="E9" s="68"/>
      <c r="F9" s="68"/>
      <c r="G9" s="68"/>
      <c r="H9" s="65">
        <f t="shared" si="0"/>
        <v>0</v>
      </c>
      <c r="I9" s="151"/>
      <c r="J9" s="67" t="s">
        <v>7</v>
      </c>
      <c r="K9" s="68"/>
      <c r="L9" s="68"/>
      <c r="M9" s="68"/>
      <c r="N9" s="68"/>
      <c r="O9" s="68"/>
      <c r="P9" s="68"/>
      <c r="Q9" s="66">
        <f t="shared" si="1"/>
        <v>0</v>
      </c>
    </row>
    <row r="10" spans="1:17" ht="14.25" x14ac:dyDescent="0.15">
      <c r="A10" s="67" t="s">
        <v>8</v>
      </c>
      <c r="B10" s="68"/>
      <c r="C10" s="68"/>
      <c r="D10" s="68"/>
      <c r="E10" s="68"/>
      <c r="F10" s="68"/>
      <c r="G10" s="68"/>
      <c r="H10" s="65">
        <f t="shared" si="0"/>
        <v>0</v>
      </c>
      <c r="I10" s="151"/>
      <c r="J10" s="67" t="s">
        <v>8</v>
      </c>
      <c r="K10" s="68"/>
      <c r="L10" s="68"/>
      <c r="M10" s="68"/>
      <c r="N10" s="68"/>
      <c r="O10" s="68"/>
      <c r="P10" s="68"/>
      <c r="Q10" s="66">
        <f t="shared" si="1"/>
        <v>0</v>
      </c>
    </row>
    <row r="11" spans="1:17" ht="14.25" x14ac:dyDescent="0.15">
      <c r="A11" s="67" t="s">
        <v>9</v>
      </c>
      <c r="B11" s="68"/>
      <c r="C11" s="68"/>
      <c r="D11" s="68"/>
      <c r="E11" s="68"/>
      <c r="F11" s="68"/>
      <c r="G11" s="68"/>
      <c r="H11" s="65">
        <f t="shared" si="0"/>
        <v>0</v>
      </c>
      <c r="I11" s="151"/>
      <c r="J11" s="67" t="s">
        <v>9</v>
      </c>
      <c r="K11" s="68"/>
      <c r="L11" s="68"/>
      <c r="M11" s="68"/>
      <c r="N11" s="68"/>
      <c r="O11" s="68"/>
      <c r="P11" s="68"/>
      <c r="Q11" s="66">
        <f t="shared" si="1"/>
        <v>0</v>
      </c>
    </row>
    <row r="12" spans="1:17" ht="14.25" x14ac:dyDescent="0.15">
      <c r="A12" s="67" t="s">
        <v>10</v>
      </c>
      <c r="B12" s="68"/>
      <c r="C12" s="68"/>
      <c r="D12" s="68"/>
      <c r="E12" s="68"/>
      <c r="F12" s="68"/>
      <c r="G12" s="68"/>
      <c r="H12" s="65">
        <f t="shared" si="0"/>
        <v>0</v>
      </c>
      <c r="I12" s="151"/>
      <c r="J12" s="67" t="s">
        <v>10</v>
      </c>
      <c r="K12" s="68"/>
      <c r="L12" s="68"/>
      <c r="M12" s="68"/>
      <c r="N12" s="68"/>
      <c r="O12" s="68"/>
      <c r="P12" s="68"/>
      <c r="Q12" s="66">
        <f t="shared" si="1"/>
        <v>0</v>
      </c>
    </row>
    <row r="13" spans="1:17" ht="14.25" x14ac:dyDescent="0.15">
      <c r="A13" s="67" t="s">
        <v>18</v>
      </c>
      <c r="B13" s="68"/>
      <c r="C13" s="68"/>
      <c r="D13" s="68"/>
      <c r="E13" s="68"/>
      <c r="F13" s="68"/>
      <c r="G13" s="68"/>
      <c r="H13" s="65">
        <f t="shared" si="0"/>
        <v>0</v>
      </c>
      <c r="I13" s="151"/>
      <c r="J13" s="67" t="s">
        <v>18</v>
      </c>
      <c r="K13" s="68"/>
      <c r="L13" s="68"/>
      <c r="M13" s="68"/>
      <c r="N13" s="68"/>
      <c r="O13" s="68"/>
      <c r="P13" s="68"/>
      <c r="Q13" s="66">
        <f t="shared" si="1"/>
        <v>0</v>
      </c>
    </row>
    <row r="14" spans="1:17" ht="14.25" x14ac:dyDescent="0.15">
      <c r="A14" s="67" t="s">
        <v>19</v>
      </c>
      <c r="B14" s="68"/>
      <c r="C14" s="68"/>
      <c r="D14" s="68"/>
      <c r="E14" s="68"/>
      <c r="F14" s="68"/>
      <c r="G14" s="68"/>
      <c r="H14" s="65">
        <f t="shared" si="0"/>
        <v>0</v>
      </c>
      <c r="I14" s="151"/>
      <c r="J14" s="67" t="s">
        <v>19</v>
      </c>
      <c r="K14" s="68"/>
      <c r="L14" s="68"/>
      <c r="M14" s="68"/>
      <c r="N14" s="68"/>
      <c r="O14" s="68"/>
      <c r="P14" s="68"/>
      <c r="Q14" s="66">
        <f t="shared" si="1"/>
        <v>0</v>
      </c>
    </row>
    <row r="15" spans="1:17" ht="14.25" x14ac:dyDescent="0.15">
      <c r="A15" s="67" t="s">
        <v>20</v>
      </c>
      <c r="B15" s="68"/>
      <c r="C15" s="68"/>
      <c r="D15" s="68"/>
      <c r="E15" s="68"/>
      <c r="F15" s="68"/>
      <c r="G15" s="68"/>
      <c r="H15" s="65">
        <f t="shared" si="0"/>
        <v>0</v>
      </c>
      <c r="I15" s="151"/>
      <c r="J15" s="67" t="s">
        <v>20</v>
      </c>
      <c r="K15" s="68"/>
      <c r="L15" s="68"/>
      <c r="M15" s="68"/>
      <c r="N15" s="68"/>
      <c r="O15" s="68"/>
      <c r="P15" s="68"/>
      <c r="Q15" s="66">
        <f t="shared" si="1"/>
        <v>0</v>
      </c>
    </row>
    <row r="16" spans="1:17" x14ac:dyDescent="0.15">
      <c r="A16" s="106" t="s">
        <v>126</v>
      </c>
      <c r="B16" s="107">
        <f t="shared" ref="B16:H16" si="2">SUM(B4:B15)</f>
        <v>0</v>
      </c>
      <c r="C16" s="107">
        <f t="shared" si="2"/>
        <v>0</v>
      </c>
      <c r="D16" s="107">
        <f t="shared" si="2"/>
        <v>0</v>
      </c>
      <c r="E16" s="107">
        <f t="shared" si="2"/>
        <v>0</v>
      </c>
      <c r="F16" s="107">
        <f t="shared" si="2"/>
        <v>0</v>
      </c>
      <c r="G16" s="107">
        <f t="shared" si="2"/>
        <v>0</v>
      </c>
      <c r="H16" s="108">
        <f t="shared" si="2"/>
        <v>0</v>
      </c>
      <c r="I16" s="108"/>
      <c r="J16" s="112" t="s">
        <v>93</v>
      </c>
      <c r="K16" s="113">
        <f t="shared" ref="K16:Q16" si="3">SUM(K4:K15)</f>
        <v>0</v>
      </c>
      <c r="L16" s="113">
        <f t="shared" si="3"/>
        <v>0</v>
      </c>
      <c r="M16" s="113">
        <f t="shared" si="3"/>
        <v>0</v>
      </c>
      <c r="N16" s="113">
        <f t="shared" si="3"/>
        <v>0</v>
      </c>
      <c r="O16" s="113">
        <f t="shared" si="3"/>
        <v>0</v>
      </c>
      <c r="P16" s="114">
        <f t="shared" si="3"/>
        <v>0</v>
      </c>
      <c r="Q16" s="70">
        <f t="shared" si="3"/>
        <v>0</v>
      </c>
    </row>
    <row r="17" spans="1:17" x14ac:dyDescent="0.15">
      <c r="A17" s="74" t="s">
        <v>97</v>
      </c>
      <c r="B17" s="75" t="str">
        <f>IFERROR(IF($A$2="令和5年4月～令和5年9月",SUM(B4:B9),IF($A$2="令和5年5月～令和5年10月",SUM(B5:B10),IF($A$2="令和5年6月～令和5年11月",SUM(B6:B11),IF($A$2="令和5年7月～令和5年12月",SUM(B7:B12),IF($A$2="令和5年8月～令和6年1月",SUM(B8:B13),IF($A$2="令和5年9月～令和6年2月",SUM(B9:B14),IF($A$2="令和5年10月～令和6年3月",SUM(B10:B15),""))))))),"")</f>
        <v/>
      </c>
      <c r="C17" s="75" t="str">
        <f t="shared" ref="C17:G17" si="4">IFERROR(IF($A$2="令和5年4月～令和5年9月",SUM(C4:C9),IF($A$2="令和5年5月～令和5年10月",SUM(C5:C10),IF($A$2="令和5年6月～令和5年11月",SUM(C6:C11),IF($A$2="令和5年7月～令和5年12月",SUM(C7:C12),IF($A$2="令和5年8月～令和6年1月",SUM(C8:C13),IF($A$2="令和5年9月～令和6年2月",SUM(C9:C14),IF($A$2="令和5年10月～令和6年3月",SUM(C10:C15),""))))))),"")</f>
        <v/>
      </c>
      <c r="D17" s="75" t="str">
        <f t="shared" si="4"/>
        <v/>
      </c>
      <c r="E17" s="75" t="str">
        <f t="shared" si="4"/>
        <v/>
      </c>
      <c r="F17" s="75" t="str">
        <f t="shared" si="4"/>
        <v/>
      </c>
      <c r="G17" s="75" t="str">
        <f t="shared" si="4"/>
        <v/>
      </c>
      <c r="J17" s="76" t="s">
        <v>98</v>
      </c>
      <c r="K17" s="75" t="str">
        <f>IFERROR(IF($A$2="令和5年4月～令和5年9月",SUM(K4:K9),IF($A$2="令和5年5月～令和5年10月",SUM(K5:K10),IF($A$2="令和5年6月～令和5年11月",SUM(K6:K11),IF($A$2="令和5年7月～令和5年12月",SUM(K7:K12),IF($A$2="令和5年8月～令和6年1月",SUM(K8:K13),IF($A$2="令和5年9月～令和6年2月",SUM(K9:K14),IF($A$2="令和5年10月～令和6年3月",SUM(K10:K15),""))))))),"")</f>
        <v/>
      </c>
      <c r="L17" s="75" t="str">
        <f>IFERROR(IF($A$2="令和5年4月～令和5年9月",SUM(L4:L9),IF($A$2="令和5年5月～令和5年10月",SUM(L5:L10),IF($A$2="令和5年6月～令和5年11月",SUM(L6:L11),IF($A$2="令和5年7月～令和5年12月",SUM(L7:L12),IF($A$2="令和5年8月～令和6年1月",SUM(L8:L13),IF($A$2="令和5年9月～令和6年2月",SUM(L9:L14),IF($A$2="令和5年10月～令和6年3月",SUM(L10:L15),""))))))),"")</f>
        <v/>
      </c>
      <c r="M17" s="75" t="str">
        <f t="shared" ref="M17:P17" si="5">IFERROR(IF($A$2="令和5年4月～令和5年9月",SUM(M4:M9),IF($A$2="令和5年5月～令和5年10月",SUM(M5:M10),IF($A$2="令和5年6月～令和5年11月",SUM(M6:M11),IF($A$2="令和5年7月～令和5年12月",SUM(M7:M12),IF($A$2="令和5年8月～令和6年1月",SUM(M8:M13),IF($A$2="令和5年9月～令和6年2月",SUM(M9:M14),IF($A$2="令和5年10月～令和6年3月",SUM(M10:M15),""))))))),"")</f>
        <v/>
      </c>
      <c r="N17" s="75" t="str">
        <f t="shared" si="5"/>
        <v/>
      </c>
      <c r="O17" s="75" t="str">
        <f t="shared" si="5"/>
        <v/>
      </c>
      <c r="P17" s="75" t="str">
        <f t="shared" si="5"/>
        <v/>
      </c>
    </row>
    <row r="18" spans="1:17" ht="14.25" thickBot="1" x14ac:dyDescent="0.2">
      <c r="B18" s="115" t="str">
        <f>IFERROR(IF(OR(B17-K17&gt;0,B17-K35&gt;0),"○","×"),"")</f>
        <v/>
      </c>
      <c r="C18" s="115" t="str">
        <f>IFERROR(IF(OR(C17-L17&gt;0,C17-L35&gt;0),"○","×"),"")</f>
        <v/>
      </c>
      <c r="D18" s="115" t="str">
        <f>IFERROR(IF(OR(D17-M17&gt;0,D17-M35&gt;0),"○","×"),"")</f>
        <v/>
      </c>
      <c r="E18" s="115" t="str">
        <f t="shared" ref="E18:G18" si="6">IFERROR(IF(OR(E17-N17&gt;0,E17-N35&gt;0),"○","×"),"")</f>
        <v/>
      </c>
      <c r="F18" s="115" t="str">
        <f t="shared" si="6"/>
        <v/>
      </c>
      <c r="G18" s="115" t="str">
        <f t="shared" si="6"/>
        <v/>
      </c>
    </row>
    <row r="19" spans="1:17" x14ac:dyDescent="0.15">
      <c r="J19" s="79" t="s">
        <v>96</v>
      </c>
      <c r="K19" s="149" t="s">
        <v>29</v>
      </c>
      <c r="L19" s="150"/>
      <c r="M19" s="150"/>
      <c r="N19" s="150"/>
      <c r="O19" s="150"/>
      <c r="P19" s="150"/>
    </row>
    <row r="20" spans="1:17" ht="14.25" thickBot="1" x14ac:dyDescent="0.2">
      <c r="J20" s="77" t="str">
        <f>申請額算定シート!B27</f>
        <v>-</v>
      </c>
      <c r="K20" s="149" t="s">
        <v>92</v>
      </c>
      <c r="L20" s="150"/>
      <c r="M20" s="150"/>
      <c r="N20" s="150"/>
      <c r="O20" s="150"/>
      <c r="P20" s="150"/>
    </row>
    <row r="21" spans="1:17" x14ac:dyDescent="0.15">
      <c r="J21" s="64"/>
      <c r="K21" s="71" t="s">
        <v>88</v>
      </c>
      <c r="L21" s="72" t="s">
        <v>89</v>
      </c>
      <c r="M21" s="72" t="s">
        <v>90</v>
      </c>
      <c r="N21" s="72" t="s">
        <v>95</v>
      </c>
      <c r="O21" s="72" t="s">
        <v>99</v>
      </c>
      <c r="P21" s="84" t="s">
        <v>91</v>
      </c>
      <c r="Q21" s="63" t="s">
        <v>94</v>
      </c>
    </row>
    <row r="22" spans="1:17" ht="14.25" x14ac:dyDescent="0.15">
      <c r="J22" s="85" t="s">
        <v>2</v>
      </c>
      <c r="K22" s="68"/>
      <c r="L22" s="68"/>
      <c r="M22" s="68"/>
      <c r="N22" s="68"/>
      <c r="O22" s="68"/>
      <c r="P22" s="68"/>
      <c r="Q22" s="66">
        <f>SUM(K22:P22)</f>
        <v>0</v>
      </c>
    </row>
    <row r="23" spans="1:17" ht="14.25" x14ac:dyDescent="0.15">
      <c r="J23" s="85" t="s">
        <v>3</v>
      </c>
      <c r="K23" s="68"/>
      <c r="L23" s="68"/>
      <c r="M23" s="68"/>
      <c r="N23" s="68"/>
      <c r="O23" s="68"/>
      <c r="P23" s="68"/>
      <c r="Q23" s="66">
        <f t="shared" ref="Q23:Q33" si="7">SUM(K23:P23)</f>
        <v>0</v>
      </c>
    </row>
    <row r="24" spans="1:17" ht="14.25" x14ac:dyDescent="0.15">
      <c r="J24" s="85" t="s">
        <v>4</v>
      </c>
      <c r="K24" s="68"/>
      <c r="L24" s="68"/>
      <c r="M24" s="68"/>
      <c r="N24" s="68"/>
      <c r="O24" s="68"/>
      <c r="P24" s="68"/>
      <c r="Q24" s="66">
        <f t="shared" si="7"/>
        <v>0</v>
      </c>
    </row>
    <row r="25" spans="1:17" ht="14.25" x14ac:dyDescent="0.15">
      <c r="J25" s="85" t="s">
        <v>5</v>
      </c>
      <c r="K25" s="68"/>
      <c r="L25" s="68"/>
      <c r="M25" s="68"/>
      <c r="N25" s="68"/>
      <c r="O25" s="68"/>
      <c r="P25" s="68"/>
      <c r="Q25" s="66">
        <f t="shared" si="7"/>
        <v>0</v>
      </c>
    </row>
    <row r="26" spans="1:17" ht="14.25" x14ac:dyDescent="0.15">
      <c r="J26" s="85" t="s">
        <v>6</v>
      </c>
      <c r="K26" s="68"/>
      <c r="L26" s="68"/>
      <c r="M26" s="68"/>
      <c r="N26" s="68"/>
      <c r="O26" s="68"/>
      <c r="P26" s="68"/>
      <c r="Q26" s="66">
        <f t="shared" si="7"/>
        <v>0</v>
      </c>
    </row>
    <row r="27" spans="1:17" customFormat="1" ht="14.25" x14ac:dyDescent="0.15">
      <c r="J27" s="85" t="s">
        <v>7</v>
      </c>
      <c r="K27" s="68"/>
      <c r="L27" s="68"/>
      <c r="M27" s="68"/>
      <c r="N27" s="68"/>
      <c r="O27" s="68"/>
      <c r="P27" s="68"/>
      <c r="Q27" s="66">
        <f t="shared" si="7"/>
        <v>0</v>
      </c>
    </row>
    <row r="28" spans="1:17" customFormat="1" ht="14.25" x14ac:dyDescent="0.15">
      <c r="J28" s="85" t="s">
        <v>8</v>
      </c>
      <c r="K28" s="68"/>
      <c r="L28" s="68"/>
      <c r="M28" s="68"/>
      <c r="N28" s="68"/>
      <c r="O28" s="68"/>
      <c r="P28" s="68"/>
      <c r="Q28" s="66">
        <f t="shared" si="7"/>
        <v>0</v>
      </c>
    </row>
    <row r="29" spans="1:17" customFormat="1" ht="14.25" x14ac:dyDescent="0.15">
      <c r="J29" s="85" t="s">
        <v>9</v>
      </c>
      <c r="K29" s="68"/>
      <c r="L29" s="68"/>
      <c r="M29" s="68"/>
      <c r="N29" s="68"/>
      <c r="O29" s="68"/>
      <c r="P29" s="68"/>
      <c r="Q29" s="66">
        <f t="shared" si="7"/>
        <v>0</v>
      </c>
    </row>
    <row r="30" spans="1:17" customFormat="1" ht="14.25" x14ac:dyDescent="0.15">
      <c r="J30" s="85" t="s">
        <v>10</v>
      </c>
      <c r="K30" s="68"/>
      <c r="L30" s="68"/>
      <c r="M30" s="68"/>
      <c r="N30" s="68"/>
      <c r="O30" s="68"/>
      <c r="P30" s="68"/>
      <c r="Q30" s="66">
        <f t="shared" si="7"/>
        <v>0</v>
      </c>
    </row>
    <row r="31" spans="1:17" customFormat="1" ht="14.25" x14ac:dyDescent="0.15">
      <c r="J31" s="85" t="s">
        <v>18</v>
      </c>
      <c r="K31" s="68"/>
      <c r="L31" s="68"/>
      <c r="M31" s="68"/>
      <c r="N31" s="68"/>
      <c r="O31" s="68"/>
      <c r="P31" s="68"/>
      <c r="Q31" s="66">
        <f t="shared" si="7"/>
        <v>0</v>
      </c>
    </row>
    <row r="32" spans="1:17" customFormat="1" ht="14.25" x14ac:dyDescent="0.15">
      <c r="J32" s="85" t="s">
        <v>19</v>
      </c>
      <c r="K32" s="68"/>
      <c r="L32" s="68"/>
      <c r="M32" s="68"/>
      <c r="N32" s="68"/>
      <c r="O32" s="68"/>
      <c r="P32" s="68"/>
      <c r="Q32" s="66">
        <f t="shared" si="7"/>
        <v>0</v>
      </c>
    </row>
    <row r="33" spans="10:17" customFormat="1" ht="14.25" x14ac:dyDescent="0.15">
      <c r="J33" s="85" t="s">
        <v>20</v>
      </c>
      <c r="K33" s="68"/>
      <c r="L33" s="68"/>
      <c r="M33" s="68"/>
      <c r="N33" s="68"/>
      <c r="O33" s="68"/>
      <c r="P33" s="68"/>
      <c r="Q33" s="66">
        <f t="shared" si="7"/>
        <v>0</v>
      </c>
    </row>
    <row r="34" spans="10:17" customFormat="1" x14ac:dyDescent="0.15">
      <c r="J34" s="109" t="s">
        <v>105</v>
      </c>
      <c r="K34" s="110">
        <f>SUM(K22:K33)</f>
        <v>0</v>
      </c>
      <c r="L34" s="110">
        <f t="shared" ref="L34:P34" si="8">SUM(L22:L33)</f>
        <v>0</v>
      </c>
      <c r="M34" s="110">
        <f t="shared" si="8"/>
        <v>0</v>
      </c>
      <c r="N34" s="110">
        <f t="shared" si="8"/>
        <v>0</v>
      </c>
      <c r="O34" s="110">
        <f t="shared" si="8"/>
        <v>0</v>
      </c>
      <c r="P34" s="111">
        <f t="shared" si="8"/>
        <v>0</v>
      </c>
      <c r="Q34" s="70">
        <f>SUM(Q22:Q33)</f>
        <v>0</v>
      </c>
    </row>
    <row r="35" spans="10:17" customFormat="1" x14ac:dyDescent="0.15">
      <c r="J35" s="76" t="s">
        <v>98</v>
      </c>
      <c r="K35" s="75" t="str">
        <f>IFERROR(IF($A$2="令和5年4月～令和5年9月",SUM(K22:K27),IF($A$2="令和5年5月～令和5年10月",SUM(K23:K28),IF($A$2="令和5年6月～令和5年11月",SUM(K24:K29),IF($A$2="令和5年7月～令和5年12月",SUM(K25:K30),IF($A$2="令和5年8月～令和6年1月",SUM(K26:K31),IF($A$2="令和5年9月～令和6年2月",SUM(K27:K32),IF($A$2="令和5年10月～令和6年3月",SUM(K28:K33),""))))))),"")</f>
        <v/>
      </c>
      <c r="L35" s="75" t="str">
        <f t="shared" ref="L35:P35" si="9">IFERROR(IF($A$2="令和5年4月～令和5年9月",SUM(L22:L27),IF($A$2="令和5年5月～令和5年10月",SUM(L23:L28),IF($A$2="令和5年6月～令和5年11月",SUM(L24:L29),IF($A$2="令和5年7月～令和5年12月",SUM(L25:L30),IF($A$2="令和5年8月～令和6年1月",SUM(L26:L31),IF($A$2="令和5年9月～令和6年2月",SUM(L27:L32),IF($A$2="令和5年10月～令和6年3月",SUM(L28:L33),""))))))),"")</f>
        <v/>
      </c>
      <c r="M35" s="75" t="str">
        <f t="shared" si="9"/>
        <v/>
      </c>
      <c r="N35" s="75" t="str">
        <f t="shared" si="9"/>
        <v/>
      </c>
      <c r="O35" s="75" t="str">
        <f t="shared" si="9"/>
        <v/>
      </c>
      <c r="P35" s="75" t="str">
        <f t="shared" si="9"/>
        <v/>
      </c>
      <c r="Q35" s="62"/>
    </row>
    <row r="36" spans="10:17" customFormat="1" x14ac:dyDescent="0.15"/>
  </sheetData>
  <sheetProtection sheet="1" objects="1" scenarios="1"/>
  <mergeCells count="7">
    <mergeCell ref="B1:G1"/>
    <mergeCell ref="B2:G2"/>
    <mergeCell ref="K19:P19"/>
    <mergeCell ref="K20:P20"/>
    <mergeCell ref="I4:I15"/>
    <mergeCell ref="K1:P1"/>
    <mergeCell ref="K2:P2"/>
  </mergeCells>
  <phoneticPr fontId="1"/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判定シート </vt:lpstr>
      <vt:lpstr>申請額算定シート</vt:lpstr>
      <vt:lpstr>支給対象経費入力シート</vt:lpstr>
      <vt:lpstr>支給対象経費入力シート!Print_Area</vt:lpstr>
      <vt:lpstr>申請額算定シート!Print_Area</vt:lpstr>
      <vt:lpstr>'判定シート '!個人</vt:lpstr>
      <vt:lpstr>'判定シート '!法人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2023-04-07T02:21:35Z</dcterms:created>
  <dcterms:modified xsi:type="dcterms:W3CDTF">2024-01-26T06:14:08Z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2022-10-25T23:28:17Z</dcterms:created>
  <dc:creator>kitakami</dc:creator>
  <dc:description/>
  <dc:language>en-US</dc:language>
  <cp:lastModifiedBy>田中　洋史</cp:lastModifiedBy>
  <cp:lastPrinted>2022-11-10T06:19:17Z</cp:lastPrinted>
  <dcterms:modified xsi:type="dcterms:W3CDTF">2022-12-06T00:42:00Z</dcterms:modified>
  <cp:revision>0</cp:revision>
  <dc:subject/>
  <dc:title/>
</cp:coreProperties>
</file>