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01_地域包括ケアシステム\介護予防・日常生活支援総合事業\第１号事業\事業者関係\★事業者申請書類\総合事業に係る体制等状況一覧他（R05.02月変更）\"/>
    </mc:Choice>
  </mc:AlternateContent>
  <bookViews>
    <workbookView xWindow="0" yWindow="0" windowWidth="20490" windowHeight="7530"/>
  </bookViews>
  <sheets>
    <sheet name="変更届への標準添付書類一覧" sheetId="10" r:id="rId1"/>
    <sheet name="記入方法 (2)" sheetId="12" r:id="rId2"/>
    <sheet name="プルダウン・リスト" sheetId="15" state="hidden" r:id="rId3"/>
    <sheet name="訪問型サービス（１枚版）" sheetId="13" r:id="rId4"/>
    <sheet name="【記載例】訪問型サービス" sheetId="14" r:id="rId5"/>
    <sheet name="記入方法" sheetId="1" r:id="rId6"/>
    <sheet name="通所型サービス（1枚版）" sheetId="2" r:id="rId7"/>
    <sheet name="プルダウン・リスト (2)" sheetId="16" state="hidden" r:id="rId8"/>
    <sheet name="シフト記号表（勤務時間帯）" sheetId="19" r:id="rId9"/>
    <sheet name="【記載例】通所型サービス" sheetId="17" r:id="rId10"/>
    <sheet name="【記載例】シフト記号表（勤務時間帯）" sheetId="18" r:id="rId11"/>
    <sheet name="参考様式2" sheetId="6" r:id="rId12"/>
    <sheet name="参考様式3" sheetId="7" r:id="rId13"/>
    <sheet name="参考様式４" sheetId="8" r:id="rId14"/>
    <sheet name="参考様式5" sheetId="9" r:id="rId15"/>
  </sheets>
  <externalReferences>
    <externalReference r:id="rId16"/>
    <externalReference r:id="rId17"/>
  </externalReferences>
  <definedNames>
    <definedName name="_xlnm._FilterDatabase" localSheetId="0">'プルダウン・リスト (2)'!$C$13:$L$25</definedName>
    <definedName name="【記載例】シフト記号" localSheetId="8">'シフト記号表（勤務時間帯）'!$C$6:$C$35</definedName>
    <definedName name="【記載例】シフト記号">#REF!</definedName>
    <definedName name="_xlnm.Print_Area" localSheetId="10">'【記載例】シフト記号表（勤務時間帯）'!$A$1:$AB$57</definedName>
    <definedName name="_xlnm.Print_Area" localSheetId="9">【記載例】通所型サービス!$A$1:$BF$71</definedName>
    <definedName name="_xlnm.Print_Area" localSheetId="8">'シフト記号表（勤務時間帯）'!$A$1:$AA$57</definedName>
    <definedName name="_xlnm.Print_Area" localSheetId="5">記入方法!$B$1:$P$85</definedName>
    <definedName name="_xlnm.Print_Area" localSheetId="1">'記入方法 (2)'!$A$1:$O$79</definedName>
    <definedName name="_xlnm.Print_Area" localSheetId="12">参考様式3!$A$1:$U$23</definedName>
    <definedName name="_xlnm.Print_Area" localSheetId="13">参考様式４!$A$1:$B$17</definedName>
    <definedName name="_xlnm.Print_Area" localSheetId="14">参考様式5!$A$1:$L$26</definedName>
    <definedName name="_xlnm.Print_Area" localSheetId="6">'通所型サービス（1枚版）'!$A$1:$BF$71</definedName>
    <definedName name="_xlnm.Print_Area" localSheetId="0">変更届への標準添付書類一覧!$B$1:$H$14</definedName>
    <definedName name="_xlnm.Print_Area" localSheetId="3">'訪問型サービス（１枚版）'!$A$1:$BD$51</definedName>
    <definedName name="_xlnm.Print_Titles" localSheetId="6">'通所型サービス（1枚版）'!$1:$21</definedName>
    <definedName name="_xlnm.Print_Titles" localSheetId="3">'訪問型サービス（１枚版）'!$1:$12</definedName>
    <definedName name="サービス提供責任者" localSheetId="4">プルダウン</definedName>
    <definedName name="サービス提供責任者" localSheetId="2">プルダウン</definedName>
    <definedName name="サービス提供責任者" localSheetId="3">プルダウン</definedName>
    <definedName name="サービス提供責任者">プルダウン</definedName>
    <definedName name="シフト記号表" localSheetId="8">'シフト記号表（勤務時間帯）'!$C$6:$C$35</definedName>
    <definedName name="シフト記号表" localSheetId="7">'[2]シフト記号表（勤務時間帯）'!$C$6:$C$35</definedName>
    <definedName name="シフト記号表">#REF!</definedName>
    <definedName name="介護職員" localSheetId="8">プルダウン</definedName>
    <definedName name="介護職員" localSheetId="7">プルダウン</definedName>
    <definedName name="介護職員" localSheetId="6">プルダウン</definedName>
    <definedName name="介護職員">プルダウン</definedName>
    <definedName name="看護職員" localSheetId="8">プルダウン</definedName>
    <definedName name="看護職員" localSheetId="7">プルダウン</definedName>
    <definedName name="看護職員" localSheetId="6">プルダウン</definedName>
    <definedName name="看護職員">プルダウン</definedName>
    <definedName name="管理者" localSheetId="4">プルダウン</definedName>
    <definedName name="管理者" localSheetId="8">プルダウン</definedName>
    <definedName name="管理者" localSheetId="2">プルダウン</definedName>
    <definedName name="管理者" localSheetId="7">プルダウン</definedName>
    <definedName name="管理者" localSheetId="1">プルダウン</definedName>
    <definedName name="管理者" localSheetId="6">プルダウン</definedName>
    <definedName name="管理者" localSheetId="3">プルダウン</definedName>
    <definedName name="管理者">プルダウン</definedName>
    <definedName name="機能訓練指導員" localSheetId="8">プルダウン</definedName>
    <definedName name="機能訓練指導員" localSheetId="7">プルダウン</definedName>
    <definedName name="機能訓練指導員" localSheetId="6">プルダウン</definedName>
    <definedName name="機能訓練指導員">プルダウン</definedName>
    <definedName name="職種" localSheetId="4">プルダウン</definedName>
    <definedName name="職種" localSheetId="8">プルダウン</definedName>
    <definedName name="職種" localSheetId="2">プルダウン</definedName>
    <definedName name="職種" localSheetId="7">プルダウン</definedName>
    <definedName name="職種" localSheetId="1">プルダウン</definedName>
    <definedName name="職種" localSheetId="6">プルダウン</definedName>
    <definedName name="職種" localSheetId="3">プルダウン</definedName>
    <definedName name="職種">プルダウン</definedName>
    <definedName name="生活相談員" localSheetId="8">プルダウン</definedName>
    <definedName name="生活相談員" localSheetId="7">プルダウン</definedName>
    <definedName name="生活相談員" localSheetId="6">プルダウン</definedName>
    <definedName name="生活相談員">プルダウン</definedName>
    <definedName name="訪問介護員" localSheetId="4">プルダウン</definedName>
    <definedName name="訪問介護員" localSheetId="2">プルダウン</definedName>
    <definedName name="訪問介護員" localSheetId="3">プルダウン</definedName>
    <definedName name="訪問介護員">プルダウン</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9" l="1"/>
  <c r="U25" i="19" s="1"/>
  <c r="Q25" i="19"/>
  <c r="K25" i="19"/>
  <c r="S24" i="19"/>
  <c r="U24" i="19" s="1"/>
  <c r="Q24" i="19"/>
  <c r="K24" i="19"/>
  <c r="S23" i="19"/>
  <c r="U23" i="19" s="1"/>
  <c r="Q23" i="19"/>
  <c r="K23" i="19"/>
  <c r="S22" i="19"/>
  <c r="U22" i="19" s="1"/>
  <c r="Q22" i="19"/>
  <c r="K22" i="19"/>
  <c r="S21" i="19"/>
  <c r="U21" i="19" s="1"/>
  <c r="Q21" i="19"/>
  <c r="K21" i="19"/>
  <c r="S20" i="19"/>
  <c r="U20" i="19" s="1"/>
  <c r="Q20" i="19"/>
  <c r="K20" i="19"/>
  <c r="S19" i="19"/>
  <c r="U19" i="19" s="1"/>
  <c r="Q19" i="19"/>
  <c r="K19" i="19"/>
  <c r="S18" i="19"/>
  <c r="U18" i="19" s="1"/>
  <c r="Q18" i="19"/>
  <c r="K18" i="19"/>
  <c r="S17" i="19"/>
  <c r="U17" i="19" s="1"/>
  <c r="Q17" i="19"/>
  <c r="K17" i="19"/>
  <c r="S16" i="19"/>
  <c r="U16" i="19" s="1"/>
  <c r="Q16" i="19"/>
  <c r="K16" i="19"/>
  <c r="S15" i="19"/>
  <c r="U15" i="19" s="1"/>
  <c r="Q15" i="19"/>
  <c r="K15" i="19"/>
  <c r="S14" i="19"/>
  <c r="U14" i="19" s="1"/>
  <c r="Q14" i="19"/>
  <c r="K14" i="19"/>
  <c r="S13" i="19"/>
  <c r="U13" i="19" s="1"/>
  <c r="Q13" i="19"/>
  <c r="K13" i="19"/>
  <c r="S12" i="19"/>
  <c r="U12" i="19" s="1"/>
  <c r="Q12" i="19"/>
  <c r="K12" i="19"/>
  <c r="S11" i="19"/>
  <c r="U11" i="19" s="1"/>
  <c r="Q11" i="19"/>
  <c r="K11" i="19"/>
  <c r="S10" i="19"/>
  <c r="U10" i="19" s="1"/>
  <c r="Q10" i="19"/>
  <c r="K10" i="19"/>
  <c r="S9" i="19"/>
  <c r="U9" i="19" s="1"/>
  <c r="Q9" i="19"/>
  <c r="K9" i="19"/>
  <c r="S8" i="19"/>
  <c r="U8" i="19" s="1"/>
  <c r="Q8" i="19"/>
  <c r="K8" i="19"/>
  <c r="S7" i="19"/>
  <c r="U7" i="19" s="1"/>
  <c r="Q7" i="19"/>
  <c r="K7" i="19"/>
  <c r="S6" i="19"/>
  <c r="U6" i="19" s="1"/>
  <c r="Q6" i="19"/>
  <c r="K6" i="19"/>
  <c r="U25" i="18"/>
  <c r="S25" i="18"/>
  <c r="Q25" i="18"/>
  <c r="K25" i="18"/>
  <c r="U24" i="18"/>
  <c r="S24" i="18"/>
  <c r="Q24" i="18"/>
  <c r="K24" i="18"/>
  <c r="U23" i="18"/>
  <c r="S23" i="18"/>
  <c r="Q23" i="18"/>
  <c r="K23" i="18"/>
  <c r="U22" i="18"/>
  <c r="S22" i="18"/>
  <c r="Q22" i="18"/>
  <c r="K22" i="18"/>
  <c r="U21" i="18"/>
  <c r="S21" i="18"/>
  <c r="Q21" i="18"/>
  <c r="K21" i="18"/>
  <c r="U20" i="18"/>
  <c r="S20" i="18"/>
  <c r="Q20" i="18"/>
  <c r="K20" i="18"/>
  <c r="U19" i="18"/>
  <c r="S19" i="18"/>
  <c r="Q19" i="18"/>
  <c r="K19" i="18"/>
  <c r="U18" i="18"/>
  <c r="S18" i="18"/>
  <c r="Q18" i="18"/>
  <c r="K18" i="18"/>
  <c r="U17" i="18"/>
  <c r="S17" i="18"/>
  <c r="Q17" i="18"/>
  <c r="K17" i="18"/>
  <c r="U16" i="18"/>
  <c r="S16" i="18"/>
  <c r="Q16" i="18"/>
  <c r="K16" i="18"/>
  <c r="U15" i="18"/>
  <c r="S15" i="18"/>
  <c r="Q15" i="18"/>
  <c r="K15" i="18"/>
  <c r="U14" i="18"/>
  <c r="S14" i="18"/>
  <c r="Q14" i="18"/>
  <c r="K14" i="18"/>
  <c r="U13" i="18"/>
  <c r="S13" i="18"/>
  <c r="Q13" i="18"/>
  <c r="K13" i="18"/>
  <c r="U12" i="18"/>
  <c r="S12" i="18"/>
  <c r="Q12" i="18"/>
  <c r="K12" i="18"/>
  <c r="U11" i="18"/>
  <c r="S11" i="18"/>
  <c r="Q11" i="18"/>
  <c r="K11" i="18"/>
  <c r="U10" i="18"/>
  <c r="S10" i="18"/>
  <c r="Q10" i="18"/>
  <c r="K10" i="18"/>
  <c r="U9" i="18"/>
  <c r="S9" i="18"/>
  <c r="Q9" i="18"/>
  <c r="K9" i="18"/>
  <c r="U8" i="18"/>
  <c r="S8" i="18"/>
  <c r="Q8" i="18"/>
  <c r="K8" i="18"/>
  <c r="U7" i="18"/>
  <c r="S7" i="18"/>
  <c r="Q7" i="18"/>
  <c r="K7" i="18"/>
  <c r="U6" i="18"/>
  <c r="S6" i="18"/>
  <c r="Q6" i="18"/>
  <c r="K6" i="18"/>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70" i="17"/>
  <c r="AV70" i="17"/>
  <c r="AU70" i="17"/>
  <c r="AT70" i="17"/>
  <c r="AS70" i="17"/>
  <c r="AR70"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AV67" i="17"/>
  <c r="AU67" i="17"/>
  <c r="AT67" i="17"/>
  <c r="AR67" i="17"/>
  <c r="AQ67" i="17"/>
  <c r="AP67" i="17"/>
  <c r="AN67" i="17"/>
  <c r="AM67" i="17"/>
  <c r="AL67" i="17"/>
  <c r="AJ67" i="17"/>
  <c r="AI67" i="17"/>
  <c r="AH67" i="17"/>
  <c r="AF67" i="17"/>
  <c r="AE67" i="17"/>
  <c r="AD67" i="17"/>
  <c r="AB67" i="17"/>
  <c r="AA67" i="17"/>
  <c r="Z67" i="17"/>
  <c r="X67" i="17"/>
  <c r="W67" i="17"/>
  <c r="V67" i="17"/>
  <c r="T67" i="17"/>
  <c r="S67"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AV62" i="17"/>
  <c r="AU62" i="17"/>
  <c r="AT62" i="17"/>
  <c r="AR62" i="17"/>
  <c r="AQ62" i="17"/>
  <c r="AP62" i="17"/>
  <c r="AN62" i="17"/>
  <c r="AM62" i="17"/>
  <c r="AL62" i="17"/>
  <c r="AJ62" i="17"/>
  <c r="AI62" i="17"/>
  <c r="AH62" i="17"/>
  <c r="AF62" i="17"/>
  <c r="AE62" i="17"/>
  <c r="AD62" i="17"/>
  <c r="AB62" i="17"/>
  <c r="AA62" i="17"/>
  <c r="Z62" i="17"/>
  <c r="X62" i="17"/>
  <c r="W62" i="17"/>
  <c r="V62" i="17"/>
  <c r="T62" i="17"/>
  <c r="S62" i="17"/>
  <c r="AZ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X59" i="17"/>
  <c r="AZ59" i="17" s="1"/>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Z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X56" i="17"/>
  <c r="AZ56" i="17" s="1"/>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Z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X53" i="17"/>
  <c r="AZ53" i="17" s="1"/>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Z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X50" i="17"/>
  <c r="AZ50" i="17" s="1"/>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Z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X47" i="17"/>
  <c r="AZ47" i="17" s="1"/>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Z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X44" i="17"/>
  <c r="AZ44" i="17" s="1"/>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Z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X41" i="17"/>
  <c r="AZ41" i="17" s="1"/>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Z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X38" i="17"/>
  <c r="AZ38" i="17" s="1"/>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Z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X35" i="17"/>
  <c r="AZ35" i="17" s="1"/>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Z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X32" i="17"/>
  <c r="AZ32" i="17" s="1"/>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Z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X29" i="17"/>
  <c r="AZ29" i="17" s="1"/>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B28" i="17"/>
  <c r="B31" i="17" s="1"/>
  <c r="B34" i="17" s="1"/>
  <c r="B37" i="17" s="1"/>
  <c r="B40" i="17" s="1"/>
  <c r="B43" i="17" s="1"/>
  <c r="B46" i="17" s="1"/>
  <c r="B49" i="17" s="1"/>
  <c r="B52" i="17" s="1"/>
  <c r="B55" i="17" s="1"/>
  <c r="B58" i="17" s="1"/>
  <c r="AW27" i="17"/>
  <c r="AW67" i="17" s="1"/>
  <c r="AV27" i="17"/>
  <c r="AU27" i="17"/>
  <c r="AT27" i="17"/>
  <c r="AS27" i="17"/>
  <c r="AS67" i="17" s="1"/>
  <c r="AR27" i="17"/>
  <c r="AQ27" i="17"/>
  <c r="AP27" i="17"/>
  <c r="AO27" i="17"/>
  <c r="AO67" i="17" s="1"/>
  <c r="AN27" i="17"/>
  <c r="AM27" i="17"/>
  <c r="AL27" i="17"/>
  <c r="AK27" i="17"/>
  <c r="AK67" i="17" s="1"/>
  <c r="AJ27" i="17"/>
  <c r="AI27" i="17"/>
  <c r="AH27" i="17"/>
  <c r="AG27" i="17"/>
  <c r="AG67" i="17" s="1"/>
  <c r="AF27" i="17"/>
  <c r="AE27" i="17"/>
  <c r="AD27" i="17"/>
  <c r="AC27" i="17"/>
  <c r="AC67" i="17" s="1"/>
  <c r="AB27" i="17"/>
  <c r="AA27" i="17"/>
  <c r="Z27" i="17"/>
  <c r="Y27" i="17"/>
  <c r="Y67" i="17" s="1"/>
  <c r="X27" i="17"/>
  <c r="W27" i="17"/>
  <c r="V27" i="17"/>
  <c r="U27" i="17"/>
  <c r="U67" i="17" s="1"/>
  <c r="T27" i="17"/>
  <c r="S27" i="17"/>
  <c r="F27" i="17"/>
  <c r="AX26" i="17"/>
  <c r="AZ26" i="17" s="1"/>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B25"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AX24" i="17" s="1"/>
  <c r="AZ24" i="17" s="1"/>
  <c r="T24" i="17"/>
  <c r="S24" i="17"/>
  <c r="F24" i="17"/>
  <c r="AX23" i="17"/>
  <c r="AZ23"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W21" i="17"/>
  <c r="AV21" i="17"/>
  <c r="AW20" i="17"/>
  <c r="AV20" i="17"/>
  <c r="AU20" i="17"/>
  <c r="AU21" i="17" s="1"/>
  <c r="AQ20" i="17"/>
  <c r="AQ21" i="17" s="1"/>
  <c r="AM20" i="17"/>
  <c r="AM21" i="17" s="1"/>
  <c r="AI20" i="17"/>
  <c r="AI21" i="17" s="1"/>
  <c r="AE20" i="17"/>
  <c r="AE21" i="17" s="1"/>
  <c r="AA20" i="17"/>
  <c r="AA21" i="17" s="1"/>
  <c r="W20" i="17"/>
  <c r="W21" i="17" s="1"/>
  <c r="S20" i="17"/>
  <c r="S21" i="17" s="1"/>
  <c r="AW19" i="17"/>
  <c r="AV19" i="17"/>
  <c r="AU19" i="17"/>
  <c r="AX17" i="17"/>
  <c r="BC14" i="17"/>
  <c r="AC2" i="17"/>
  <c r="AG20" i="17" s="1"/>
  <c r="AG21" i="17" s="1"/>
  <c r="W45" i="14"/>
  <c r="W44" i="14"/>
  <c r="R44" i="14"/>
  <c r="AE40" i="14"/>
  <c r="R50" i="14" s="1"/>
  <c r="AB50" i="14" s="1"/>
  <c r="AA40" i="14"/>
  <c r="R45" i="14" s="1"/>
  <c r="AB45" i="14" s="1"/>
  <c r="W50" i="14" s="1"/>
  <c r="Y40" i="14"/>
  <c r="V39" i="14"/>
  <c r="T39" i="14"/>
  <c r="J38" i="14"/>
  <c r="H38" i="14"/>
  <c r="F38" i="14"/>
  <c r="V37" i="14"/>
  <c r="T37" i="14"/>
  <c r="L37" i="14"/>
  <c r="L36" i="14"/>
  <c r="L38" i="14" s="1"/>
  <c r="L40" i="14" s="1"/>
  <c r="C45" i="14" s="1"/>
  <c r="J35" i="14"/>
  <c r="H35" i="14"/>
  <c r="F35" i="14"/>
  <c r="AU30" i="14"/>
  <c r="AW30" i="14" s="1"/>
  <c r="AW29" i="14"/>
  <c r="AU29" i="14"/>
  <c r="AU28" i="14"/>
  <c r="AW28" i="14" s="1"/>
  <c r="AW27" i="14"/>
  <c r="AU27" i="14"/>
  <c r="AU26" i="14"/>
  <c r="AW26" i="14" s="1"/>
  <c r="AW25" i="14"/>
  <c r="AU25" i="14"/>
  <c r="AU24" i="14"/>
  <c r="AW24" i="14" s="1"/>
  <c r="AW23" i="14"/>
  <c r="AU23" i="14"/>
  <c r="AU22" i="14"/>
  <c r="AW22" i="14" s="1"/>
  <c r="AW21" i="14"/>
  <c r="AU21" i="14"/>
  <c r="AU20" i="14"/>
  <c r="AW20" i="14" s="1"/>
  <c r="AW19" i="14"/>
  <c r="AU19" i="14"/>
  <c r="AU18" i="14"/>
  <c r="AW18" i="14" s="1"/>
  <c r="AW17" i="14"/>
  <c r="AU17" i="14"/>
  <c r="AU16" i="14"/>
  <c r="T38" i="14" s="1"/>
  <c r="AW15" i="14"/>
  <c r="AU15" i="14"/>
  <c r="B15" i="14"/>
  <c r="B16" i="14" s="1"/>
  <c r="B17" i="14" s="1"/>
  <c r="B18" i="14" s="1"/>
  <c r="B19" i="14" s="1"/>
  <c r="B20" i="14" s="1"/>
  <c r="B21" i="14" s="1"/>
  <c r="B22" i="14" s="1"/>
  <c r="B23" i="14" s="1"/>
  <c r="B24" i="14" s="1"/>
  <c r="B25" i="14" s="1"/>
  <c r="B26" i="14" s="1"/>
  <c r="B27" i="14" s="1"/>
  <c r="B28" i="14" s="1"/>
  <c r="B29" i="14" s="1"/>
  <c r="B30" i="14" s="1"/>
  <c r="AU14" i="14"/>
  <c r="T36" i="14" s="1"/>
  <c r="T40" i="14" s="1"/>
  <c r="B14" i="14"/>
  <c r="AW13" i="14"/>
  <c r="AU13" i="14"/>
  <c r="AS11" i="14"/>
  <c r="AS12" i="14" s="1"/>
  <c r="AQ11" i="14"/>
  <c r="AQ12" i="14" s="1"/>
  <c r="AO11" i="14"/>
  <c r="AO12" i="14" s="1"/>
  <c r="AM11" i="14"/>
  <c r="AM12" i="14" s="1"/>
  <c r="AK11" i="14"/>
  <c r="AK12" i="14" s="1"/>
  <c r="AI11" i="14"/>
  <c r="AI12" i="14" s="1"/>
  <c r="AG11" i="14"/>
  <c r="AG12" i="14" s="1"/>
  <c r="AE11" i="14"/>
  <c r="AE12" i="14" s="1"/>
  <c r="AC11" i="14"/>
  <c r="AC12" i="14" s="1"/>
  <c r="AA11" i="14"/>
  <c r="AA12" i="14" s="1"/>
  <c r="Y11" i="14"/>
  <c r="Y12" i="14" s="1"/>
  <c r="W11" i="14"/>
  <c r="W12" i="14" s="1"/>
  <c r="U11" i="14"/>
  <c r="U12" i="14" s="1"/>
  <c r="S11" i="14"/>
  <c r="S12" i="14" s="1"/>
  <c r="Q11" i="14"/>
  <c r="Q12" i="14" s="1"/>
  <c r="AT10" i="14"/>
  <c r="AT11" i="14" s="1"/>
  <c r="AT12" i="14" s="1"/>
  <c r="AS10" i="14"/>
  <c r="AR10" i="14"/>
  <c r="AR11" i="14" s="1"/>
  <c r="AR12" i="14" s="1"/>
  <c r="AP10" i="14"/>
  <c r="AN10" i="14"/>
  <c r="AL10" i="14"/>
  <c r="AJ10" i="14"/>
  <c r="AH10" i="14"/>
  <c r="AF10" i="14"/>
  <c r="AD10" i="14"/>
  <c r="AB10" i="14"/>
  <c r="Z10" i="14"/>
  <c r="X10" i="14"/>
  <c r="V10" i="14"/>
  <c r="T10" i="14"/>
  <c r="R10" i="14"/>
  <c r="P10" i="14"/>
  <c r="AU8" i="14"/>
  <c r="AZ6" i="14"/>
  <c r="X2" i="14"/>
  <c r="AN11" i="14" s="1"/>
  <c r="AN12" i="14" s="1"/>
  <c r="W45" i="13"/>
  <c r="W44" i="13"/>
  <c r="R44" i="13"/>
  <c r="AE40" i="13"/>
  <c r="R50" i="13" s="1"/>
  <c r="AB50" i="13" s="1"/>
  <c r="AA40" i="13"/>
  <c r="R45" i="13" s="1"/>
  <c r="AB45" i="13" s="1"/>
  <c r="W50" i="13" s="1"/>
  <c r="Y40" i="13"/>
  <c r="V39" i="13"/>
  <c r="T39" i="13"/>
  <c r="V38" i="13"/>
  <c r="T38" i="13"/>
  <c r="J38" i="13"/>
  <c r="H38" i="13"/>
  <c r="F38" i="13"/>
  <c r="V37" i="13"/>
  <c r="T37" i="13"/>
  <c r="L37" i="13"/>
  <c r="V36" i="13"/>
  <c r="T36" i="13"/>
  <c r="T40" i="13" s="1"/>
  <c r="L36" i="13"/>
  <c r="L38" i="13" s="1"/>
  <c r="L40" i="13" s="1"/>
  <c r="C45" i="13" s="1"/>
  <c r="J35" i="13"/>
  <c r="H35" i="13"/>
  <c r="F35" i="13"/>
  <c r="AU30" i="13"/>
  <c r="AW30" i="13" s="1"/>
  <c r="AU29" i="13"/>
  <c r="AW29" i="13" s="1"/>
  <c r="AU28" i="13"/>
  <c r="AW28" i="13" s="1"/>
  <c r="AW27" i="13"/>
  <c r="AU27" i="13"/>
  <c r="AU26" i="13"/>
  <c r="AW26" i="13" s="1"/>
  <c r="AU25" i="13"/>
  <c r="AW25" i="13" s="1"/>
  <c r="AU24" i="13"/>
  <c r="AW24" i="13" s="1"/>
  <c r="AW23" i="13"/>
  <c r="AU23" i="13"/>
  <c r="AU22" i="13"/>
  <c r="AW22" i="13" s="1"/>
  <c r="AU21" i="13"/>
  <c r="AW21" i="13" s="1"/>
  <c r="AU20" i="13"/>
  <c r="AW20" i="13" s="1"/>
  <c r="AW19" i="13"/>
  <c r="AU19" i="13"/>
  <c r="AU18" i="13"/>
  <c r="AW18" i="13" s="1"/>
  <c r="AU17" i="13"/>
  <c r="AW17" i="13" s="1"/>
  <c r="B17" i="13"/>
  <c r="B18" i="13" s="1"/>
  <c r="B19" i="13" s="1"/>
  <c r="B20" i="13" s="1"/>
  <c r="B21" i="13" s="1"/>
  <c r="B22" i="13" s="1"/>
  <c r="B23" i="13" s="1"/>
  <c r="B24" i="13" s="1"/>
  <c r="B25" i="13" s="1"/>
  <c r="B26" i="13" s="1"/>
  <c r="B27" i="13" s="1"/>
  <c r="B28" i="13" s="1"/>
  <c r="B29" i="13" s="1"/>
  <c r="B30" i="13" s="1"/>
  <c r="AU16" i="13"/>
  <c r="AW16" i="13" s="1"/>
  <c r="B16" i="13"/>
  <c r="AW15" i="13"/>
  <c r="AU15" i="13"/>
  <c r="B15" i="13"/>
  <c r="AU14" i="13"/>
  <c r="AW14" i="13" s="1"/>
  <c r="B14" i="13"/>
  <c r="AU13" i="13"/>
  <c r="AW13" i="13" s="1"/>
  <c r="AT12" i="13"/>
  <c r="AT11" i="13"/>
  <c r="AS11" i="13"/>
  <c r="AS12" i="13" s="1"/>
  <c r="AO11" i="13"/>
  <c r="AO12" i="13" s="1"/>
  <c r="AK11" i="13"/>
  <c r="AK12" i="13" s="1"/>
  <c r="AG11" i="13"/>
  <c r="AG12" i="13" s="1"/>
  <c r="AC11" i="13"/>
  <c r="AC12" i="13" s="1"/>
  <c r="Y11" i="13"/>
  <c r="Y12" i="13" s="1"/>
  <c r="U11" i="13"/>
  <c r="U12" i="13" s="1"/>
  <c r="Q11" i="13"/>
  <c r="Q12" i="13" s="1"/>
  <c r="AT10" i="13"/>
  <c r="AS10" i="13"/>
  <c r="AR10" i="13"/>
  <c r="AR11" i="13" s="1"/>
  <c r="AR12" i="13" s="1"/>
  <c r="AN10" i="13"/>
  <c r="AJ10" i="13"/>
  <c r="AF10" i="13"/>
  <c r="AB10" i="13"/>
  <c r="X10" i="13"/>
  <c r="T10" i="13"/>
  <c r="P10" i="13"/>
  <c r="AU8" i="13"/>
  <c r="X2" i="13"/>
  <c r="AN11" i="13" s="1"/>
  <c r="AN12" i="13" s="1"/>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60" i="2" s="1"/>
  <c r="AZ60" i="2" s="1"/>
  <c r="S60" i="2"/>
  <c r="F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9" i="2" s="1"/>
  <c r="AZ59" i="2" s="1"/>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F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F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F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8" i="2" s="1"/>
  <c r="AZ48" i="2" s="1"/>
  <c r="S48" i="2"/>
  <c r="F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7" i="2" s="1"/>
  <c r="AZ47" i="2" s="1"/>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F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F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F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6" i="2" s="1"/>
  <c r="AZ36" i="2" s="1"/>
  <c r="S36" i="2"/>
  <c r="F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5" i="2" s="1"/>
  <c r="AZ35" i="2" s="1"/>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F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F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F27" i="2"/>
  <c r="Z69" i="2" s="1"/>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B25" i="2"/>
  <c r="B28" i="2" s="1"/>
  <c r="B31" i="2" s="1"/>
  <c r="B34" i="2" s="1"/>
  <c r="B37" i="2" s="1"/>
  <c r="B40" i="2" s="1"/>
  <c r="B43" i="2" s="1"/>
  <c r="B46" i="2" s="1"/>
  <c r="B49" i="2" s="1"/>
  <c r="B52" i="2" s="1"/>
  <c r="B55" i="2" s="1"/>
  <c r="B58" i="2" s="1"/>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F24" i="2"/>
  <c r="AE70" i="2" s="1"/>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AV20" i="2"/>
  <c r="AV21" i="2" s="1"/>
  <c r="AT20" i="2"/>
  <c r="AT21" i="2" s="1"/>
  <c r="AR20" i="2"/>
  <c r="AR21" i="2" s="1"/>
  <c r="AL20" i="2"/>
  <c r="AL21" i="2" s="1"/>
  <c r="AJ20" i="2"/>
  <c r="AJ21" i="2" s="1"/>
  <c r="AD20" i="2"/>
  <c r="AD21" i="2" s="1"/>
  <c r="AB20" i="2"/>
  <c r="AB21" i="2" s="1"/>
  <c r="V20" i="2"/>
  <c r="V21" i="2" s="1"/>
  <c r="T20" i="2"/>
  <c r="T21" i="2" s="1"/>
  <c r="AW19" i="2"/>
  <c r="AW20" i="2" s="1"/>
  <c r="AW21" i="2" s="1"/>
  <c r="AV19" i="2"/>
  <c r="AU19" i="2"/>
  <c r="AU20" i="2" s="1"/>
  <c r="AU21" i="2" s="1"/>
  <c r="AX17" i="2"/>
  <c r="BC14" i="2"/>
  <c r="AC2" i="2"/>
  <c r="X20" i="17" l="1"/>
  <c r="X21" i="17" s="1"/>
  <c r="AB20" i="17"/>
  <c r="AB21" i="17" s="1"/>
  <c r="AJ20" i="17"/>
  <c r="AJ21" i="17" s="1"/>
  <c r="AR20" i="17"/>
  <c r="AR21" i="17" s="1"/>
  <c r="BB8" i="17"/>
  <c r="U20" i="17"/>
  <c r="U21" i="17" s="1"/>
  <c r="Y20" i="17"/>
  <c r="Y21" i="17" s="1"/>
  <c r="AC20" i="17"/>
  <c r="AC21" i="17" s="1"/>
  <c r="AK20" i="17"/>
  <c r="AK21" i="17" s="1"/>
  <c r="AO20" i="17"/>
  <c r="AO21" i="17" s="1"/>
  <c r="AS20" i="17"/>
  <c r="AS21" i="17" s="1"/>
  <c r="V20" i="17"/>
  <c r="V21" i="17" s="1"/>
  <c r="Z20" i="17"/>
  <c r="Z21" i="17" s="1"/>
  <c r="AD20" i="17"/>
  <c r="AD21" i="17" s="1"/>
  <c r="AH20" i="17"/>
  <c r="AH21" i="17" s="1"/>
  <c r="AL20" i="17"/>
  <c r="AL21" i="17" s="1"/>
  <c r="AP20" i="17"/>
  <c r="AP21" i="17" s="1"/>
  <c r="AT20" i="17"/>
  <c r="AT21" i="17" s="1"/>
  <c r="AX27" i="17"/>
  <c r="U62" i="17"/>
  <c r="Y62" i="17"/>
  <c r="AC62" i="17"/>
  <c r="AG62" i="17"/>
  <c r="AK62" i="17"/>
  <c r="AO62" i="17"/>
  <c r="AS62" i="17"/>
  <c r="AW62" i="17"/>
  <c r="T20" i="17"/>
  <c r="T21" i="17" s="1"/>
  <c r="AF20" i="17"/>
  <c r="AF21" i="17" s="1"/>
  <c r="AN20" i="17"/>
  <c r="AN21" i="17" s="1"/>
  <c r="AX26" i="2"/>
  <c r="AZ26" i="2" s="1"/>
  <c r="AX27" i="2"/>
  <c r="AZ27" i="2" s="1"/>
  <c r="AX38" i="2"/>
  <c r="AZ38" i="2" s="1"/>
  <c r="AX39" i="2"/>
  <c r="AZ39" i="2" s="1"/>
  <c r="AX50" i="2"/>
  <c r="AZ50" i="2" s="1"/>
  <c r="AX51" i="2"/>
  <c r="AZ51" i="2" s="1"/>
  <c r="AX29" i="2"/>
  <c r="AZ29" i="2" s="1"/>
  <c r="AX53" i="2"/>
  <c r="AZ53" i="2" s="1"/>
  <c r="AX30" i="2"/>
  <c r="AZ30" i="2" s="1"/>
  <c r="AX41" i="2"/>
  <c r="AZ41" i="2" s="1"/>
  <c r="AX42" i="2"/>
  <c r="AZ42" i="2" s="1"/>
  <c r="AX54" i="2"/>
  <c r="AZ54" i="2" s="1"/>
  <c r="AX23" i="2"/>
  <c r="AZ23" i="2" s="1"/>
  <c r="AX24" i="2"/>
  <c r="AZ24" i="2" s="1"/>
  <c r="AX32" i="2"/>
  <c r="AZ32" i="2" s="1"/>
  <c r="AX33" i="2"/>
  <c r="AZ33" i="2" s="1"/>
  <c r="AX44" i="2"/>
  <c r="AZ44" i="2" s="1"/>
  <c r="AX45" i="2"/>
  <c r="AZ45" i="2" s="1"/>
  <c r="AX56" i="2"/>
  <c r="AZ56" i="2" s="1"/>
  <c r="AX57" i="2"/>
  <c r="AZ57" i="2" s="1"/>
  <c r="V40" i="13"/>
  <c r="L45" i="14"/>
  <c r="I45" i="14"/>
  <c r="Q10" i="14"/>
  <c r="U10" i="14"/>
  <c r="Y10" i="14"/>
  <c r="AC10" i="14"/>
  <c r="AG10" i="14"/>
  <c r="AK10" i="14"/>
  <c r="AO10" i="14"/>
  <c r="R11" i="14"/>
  <c r="R12" i="14" s="1"/>
  <c r="V11" i="14"/>
  <c r="V12" i="14" s="1"/>
  <c r="Z11" i="14"/>
  <c r="Z12" i="14" s="1"/>
  <c r="AD11" i="14"/>
  <c r="AD12" i="14" s="1"/>
  <c r="AH11" i="14"/>
  <c r="AH12" i="14" s="1"/>
  <c r="AL11" i="14"/>
  <c r="AL12" i="14" s="1"/>
  <c r="AP11" i="14"/>
  <c r="AP12" i="14" s="1"/>
  <c r="AW14" i="14"/>
  <c r="V36" i="14" s="1"/>
  <c r="V40" i="14" s="1"/>
  <c r="S10" i="14"/>
  <c r="W10" i="14"/>
  <c r="AA10" i="14"/>
  <c r="AE10" i="14"/>
  <c r="AI10" i="14"/>
  <c r="AM10" i="14"/>
  <c r="AQ10" i="14"/>
  <c r="P11" i="14"/>
  <c r="P12" i="14" s="1"/>
  <c r="T11" i="14"/>
  <c r="T12" i="14" s="1"/>
  <c r="X11" i="14"/>
  <c r="X12" i="14" s="1"/>
  <c r="AB11" i="14"/>
  <c r="AB12" i="14" s="1"/>
  <c r="AF11" i="14"/>
  <c r="AF12" i="14" s="1"/>
  <c r="AJ11" i="14"/>
  <c r="AJ12" i="14" s="1"/>
  <c r="AW16" i="14"/>
  <c r="V38" i="14" s="1"/>
  <c r="I45" i="13"/>
  <c r="L45" i="13"/>
  <c r="Q10" i="13"/>
  <c r="U10" i="13"/>
  <c r="Y10" i="13"/>
  <c r="AC10" i="13"/>
  <c r="AG10" i="13"/>
  <c r="AK10" i="13"/>
  <c r="AO10" i="13"/>
  <c r="R11" i="13"/>
  <c r="R12" i="13" s="1"/>
  <c r="V11" i="13"/>
  <c r="V12" i="13" s="1"/>
  <c r="Z11" i="13"/>
  <c r="Z12" i="13" s="1"/>
  <c r="AD11" i="13"/>
  <c r="AD12" i="13" s="1"/>
  <c r="AH11" i="13"/>
  <c r="AH12" i="13" s="1"/>
  <c r="AL11" i="13"/>
  <c r="AL12" i="13" s="1"/>
  <c r="AP11" i="13"/>
  <c r="AP12" i="13" s="1"/>
  <c r="S11" i="13"/>
  <c r="S12" i="13" s="1"/>
  <c r="AA11" i="13"/>
  <c r="AA12" i="13" s="1"/>
  <c r="AI11" i="13"/>
  <c r="AI12" i="13" s="1"/>
  <c r="AQ11" i="13"/>
  <c r="AQ12" i="13" s="1"/>
  <c r="AZ6" i="13"/>
  <c r="R10" i="13"/>
  <c r="V10" i="13"/>
  <c r="Z10" i="13"/>
  <c r="AD10" i="13"/>
  <c r="AH10" i="13"/>
  <c r="AL10" i="13"/>
  <c r="AP10" i="13"/>
  <c r="W11" i="13"/>
  <c r="W12" i="13" s="1"/>
  <c r="AE11" i="13"/>
  <c r="AE12" i="13" s="1"/>
  <c r="AM11" i="13"/>
  <c r="AM12" i="13" s="1"/>
  <c r="S10" i="13"/>
  <c r="W10" i="13"/>
  <c r="AA10" i="13"/>
  <c r="AE10" i="13"/>
  <c r="AI10" i="13"/>
  <c r="AM10" i="13"/>
  <c r="AQ10" i="13"/>
  <c r="P11" i="13"/>
  <c r="P12" i="13" s="1"/>
  <c r="T11" i="13"/>
  <c r="T12" i="13" s="1"/>
  <c r="X11" i="13"/>
  <c r="X12" i="13" s="1"/>
  <c r="AB11" i="13"/>
  <c r="AB12" i="13" s="1"/>
  <c r="AF11" i="13"/>
  <c r="AF12" i="13" s="1"/>
  <c r="AJ11" i="13"/>
  <c r="AJ12" i="13" s="1"/>
  <c r="AK62" i="2"/>
  <c r="AQ20" i="2"/>
  <c r="AQ21" i="2" s="1"/>
  <c r="AM20" i="2"/>
  <c r="AM21" i="2" s="1"/>
  <c r="AI20" i="2"/>
  <c r="AI21" i="2" s="1"/>
  <c r="AE20" i="2"/>
  <c r="AE21" i="2" s="1"/>
  <c r="AA20" i="2"/>
  <c r="AA21" i="2" s="1"/>
  <c r="W20" i="2"/>
  <c r="W21" i="2" s="1"/>
  <c r="S20" i="2"/>
  <c r="S21" i="2" s="1"/>
  <c r="AS20" i="2"/>
  <c r="AS21" i="2" s="1"/>
  <c r="AO20" i="2"/>
  <c r="AO21" i="2" s="1"/>
  <c r="AK20" i="2"/>
  <c r="AK21" i="2" s="1"/>
  <c r="AG20" i="2"/>
  <c r="AG21" i="2" s="1"/>
  <c r="AC20" i="2"/>
  <c r="AC21" i="2" s="1"/>
  <c r="Y20" i="2"/>
  <c r="Y21" i="2" s="1"/>
  <c r="U20" i="2"/>
  <c r="U21" i="2" s="1"/>
  <c r="BB8" i="2"/>
  <c r="X20" i="2"/>
  <c r="X21" i="2" s="1"/>
  <c r="AF20" i="2"/>
  <c r="AF21" i="2" s="1"/>
  <c r="AN20" i="2"/>
  <c r="AN21" i="2" s="1"/>
  <c r="Y62" i="2"/>
  <c r="AO62" i="2"/>
  <c r="X63" i="2"/>
  <c r="AN63" i="2"/>
  <c r="AB67" i="2"/>
  <c r="AR67" i="2"/>
  <c r="AC68" i="2"/>
  <c r="AS68" i="2"/>
  <c r="AD69" i="2"/>
  <c r="AT69" i="2"/>
  <c r="U62" i="2"/>
  <c r="Z20" i="2"/>
  <c r="Z21" i="2" s="1"/>
  <c r="AH20" i="2"/>
  <c r="AH21" i="2" s="1"/>
  <c r="AP20" i="2"/>
  <c r="AP21" i="2" s="1"/>
  <c r="AV70" i="2"/>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W63" i="2"/>
  <c r="AS63" i="2"/>
  <c r="AO63" i="2"/>
  <c r="AK63" i="2"/>
  <c r="AG63" i="2"/>
  <c r="AC63" i="2"/>
  <c r="Y63" i="2"/>
  <c r="U63" i="2"/>
  <c r="AX62" i="2"/>
  <c r="AZ62" i="2" s="1"/>
  <c r="AT62" i="2"/>
  <c r="AP62" i="2"/>
  <c r="AL62" i="2"/>
  <c r="AH62" i="2"/>
  <c r="AD62" i="2"/>
  <c r="Z62" i="2"/>
  <c r="V62" i="2"/>
  <c r="AU70" i="2"/>
  <c r="AQ70" i="2"/>
  <c r="AM70" i="2"/>
  <c r="AI70"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U63" i="2"/>
  <c r="AQ63" i="2"/>
  <c r="AM63" i="2"/>
  <c r="AI63" i="2"/>
  <c r="AE63" i="2"/>
  <c r="AA63" i="2"/>
  <c r="W63" i="2"/>
  <c r="S63" i="2"/>
  <c r="AV62" i="2"/>
  <c r="AR62" i="2"/>
  <c r="AN62" i="2"/>
  <c r="AJ62" i="2"/>
  <c r="AF62" i="2"/>
  <c r="AB62" i="2"/>
  <c r="X62" i="2"/>
  <c r="T62" i="2"/>
  <c r="AH63" i="2"/>
  <c r="AD63" i="2"/>
  <c r="Z63" i="2"/>
  <c r="AU62" i="2"/>
  <c r="AQ62" i="2"/>
  <c r="AI62" i="2"/>
  <c r="AA62" i="2"/>
  <c r="AW70" i="2"/>
  <c r="AS70" i="2"/>
  <c r="AO70" i="2"/>
  <c r="AK70" i="2"/>
  <c r="AG70" i="2"/>
  <c r="AC70" i="2"/>
  <c r="Y70" i="2"/>
  <c r="U70" i="2"/>
  <c r="AV69" i="2"/>
  <c r="AR69" i="2"/>
  <c r="AN69" i="2"/>
  <c r="AJ69" i="2"/>
  <c r="AF69" i="2"/>
  <c r="AB69" i="2"/>
  <c r="X69" i="2"/>
  <c r="T69" i="2"/>
  <c r="AU68" i="2"/>
  <c r="AQ68" i="2"/>
  <c r="AM68" i="2"/>
  <c r="AI68" i="2"/>
  <c r="AE68" i="2"/>
  <c r="AA68" i="2"/>
  <c r="W68" i="2"/>
  <c r="S68" i="2"/>
  <c r="AT67" i="2"/>
  <c r="AP67" i="2"/>
  <c r="AL67" i="2"/>
  <c r="AH67" i="2"/>
  <c r="AD67" i="2"/>
  <c r="Z67" i="2"/>
  <c r="V67" i="2"/>
  <c r="AX63" i="2"/>
  <c r="AZ63" i="2" s="1"/>
  <c r="AT63" i="2"/>
  <c r="AP63" i="2"/>
  <c r="AL63" i="2"/>
  <c r="V63" i="2"/>
  <c r="AM62" i="2"/>
  <c r="AE62" i="2"/>
  <c r="W62" i="2"/>
  <c r="AC62" i="2"/>
  <c r="AS62" i="2"/>
  <c r="AB63" i="2"/>
  <c r="AR63" i="2"/>
  <c r="AF67" i="2"/>
  <c r="AV67" i="2"/>
  <c r="AG68" i="2"/>
  <c r="AW68" i="2"/>
  <c r="AH69" i="2"/>
  <c r="S70" i="2"/>
  <c r="S62" i="2"/>
  <c r="AG62" i="2"/>
  <c r="AW62" i="2"/>
  <c r="AF63" i="2"/>
  <c r="AV63" i="2"/>
  <c r="T67" i="2"/>
  <c r="AJ67" i="2"/>
  <c r="U68" i="2"/>
  <c r="AK68" i="2"/>
  <c r="V69" i="2"/>
  <c r="AL69" i="2"/>
  <c r="W70" i="2"/>
  <c r="T63" i="2"/>
  <c r="AJ63" i="2"/>
  <c r="X67" i="2"/>
  <c r="AN67" i="2"/>
  <c r="Y68" i="2"/>
  <c r="AO68" i="2"/>
  <c r="AP69" i="2"/>
  <c r="AA70" i="2"/>
  <c r="AX62" i="17" l="1"/>
  <c r="AZ27" i="17"/>
</calcChain>
</file>

<file path=xl/sharedStrings.xml><?xml version="1.0" encoding="utf-8"?>
<sst xmlns="http://schemas.openxmlformats.org/spreadsheetml/2006/main" count="1596" uniqueCount="367">
  <si>
    <t>≪提出不要≫</t>
  </si>
  <si>
    <t>従業者の勤務の体制及び勤務形態一覧表　記入方法　（通所型サービス）</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</si>
  <si>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</si>
  <si>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</si>
  <si>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</si>
  <si>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</si>
  <si>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</si>
  <si>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DejaVu Sans"/>
        <family val="2"/>
      </rPr>
      <t>　</t>
    </r>
    <r>
      <rPr>
        <sz val="12"/>
        <rFont val="HGSｺﾞｼｯｸM"/>
        <family val="3"/>
      </rPr>
      <t xml:space="preserve">(1) </t>
    </r>
    <r>
      <rPr>
        <sz val="12"/>
        <rFont val="DejaVu Sans"/>
        <family val="2"/>
      </rPr>
      <t>「４週」・「暦月」のいずれかを選択してください。</t>
    </r>
  </si>
  <si>
    <r>
      <rPr>
        <sz val="12"/>
        <rFont val="DejaVu Sans"/>
        <family val="2"/>
      </rPr>
      <t>　</t>
    </r>
    <r>
      <rPr>
        <sz val="12"/>
        <rFont val="HGSｺﾞｼｯｸM"/>
        <family val="3"/>
      </rPr>
      <t xml:space="preserve">(2) </t>
    </r>
    <r>
      <rPr>
        <sz val="12"/>
        <rFont val="DejaVu Sans"/>
        <family val="2"/>
      </rPr>
      <t>「予定」・「実績」・「予定・実績」のいずれかを選択してください。（「予定・実績」は予定と実績が同じだったことを示す場合に選択してください。）</t>
    </r>
  </si>
  <si>
    <r>
      <rPr>
        <sz val="12"/>
        <rFont val="DejaVu Sans"/>
        <family val="2"/>
      </rPr>
      <t>　</t>
    </r>
    <r>
      <rPr>
        <sz val="12"/>
        <rFont val="HGSｺﾞｼｯｸM"/>
        <family val="3"/>
      </rPr>
      <t xml:space="preserve">(3) </t>
    </r>
    <r>
      <rPr>
        <sz val="12"/>
        <rFont val="DejaVu Sans"/>
        <family val="2"/>
      </rPr>
      <t>事業所における常勤の従業者が勤務すべき時間数を入力してください。</t>
    </r>
  </si>
  <si>
    <r>
      <rPr>
        <sz val="12"/>
        <rFont val="DejaVu Sans"/>
        <family val="2"/>
      </rPr>
      <t>　</t>
    </r>
    <r>
      <rPr>
        <sz val="12"/>
        <rFont val="HGSｺﾞｼｯｸM"/>
        <family val="3"/>
      </rPr>
      <t xml:space="preserve">(4) </t>
    </r>
    <r>
      <rPr>
        <sz val="12"/>
        <rFont val="DejaVu Sans"/>
        <family val="2"/>
      </rPr>
      <t>事業所全体のサービス提供単位数及び、本シートに記入する単位目を入力してください。</t>
    </r>
  </si>
  <si>
    <r>
      <rPr>
        <sz val="12"/>
        <rFont val="DejaVu Sans"/>
        <family val="2"/>
      </rPr>
      <t>　</t>
    </r>
    <r>
      <rPr>
        <sz val="12"/>
        <rFont val="HGSｺﾞｼｯｸM"/>
        <family val="3"/>
      </rPr>
      <t xml:space="preserve">(5) </t>
    </r>
    <r>
      <rPr>
        <sz val="12"/>
        <rFont val="DejaVu Sans"/>
        <family val="2"/>
      </rPr>
      <t>当該サービス提供単位のサービス提供時間を入力してください。（送迎時間は含まれません。）</t>
    </r>
  </si>
  <si>
    <r>
      <rPr>
        <sz val="12"/>
        <rFont val="DejaVu Sans"/>
        <family val="2"/>
      </rPr>
      <t>　</t>
    </r>
    <r>
      <rPr>
        <sz val="12"/>
        <rFont val="HGSｺﾞｼｯｸM"/>
        <family val="3"/>
      </rPr>
      <t xml:space="preserve">(6) </t>
    </r>
    <r>
      <rPr>
        <sz val="12"/>
        <rFont val="DejaVu Sans"/>
        <family val="2"/>
      </rPr>
      <t>従業者の職種について、下記のうち該当する職種をプルダウンより選択してください。（直接入力も可能です。）</t>
    </r>
  </si>
  <si>
    <t xml:space="preserve"> 　　 記入の順序は、職種ごとにまとめてください。</t>
  </si>
  <si>
    <t>No</t>
  </si>
  <si>
    <t>職種名</t>
  </si>
  <si>
    <t>管理者</t>
  </si>
  <si>
    <t>生活相談員</t>
  </si>
  <si>
    <t>看護職員</t>
  </si>
  <si>
    <t>介護職員</t>
  </si>
  <si>
    <t>機能訓練指導員</t>
  </si>
  <si>
    <r>
      <rPr>
        <sz val="12"/>
        <rFont val="DejaVu Sans"/>
        <family val="2"/>
      </rPr>
      <t>　</t>
    </r>
    <r>
      <rPr>
        <sz val="12"/>
        <rFont val="HGSｺﾞｼｯｸM"/>
        <family val="3"/>
      </rPr>
      <t xml:space="preserve">(7) </t>
    </r>
    <r>
      <rPr>
        <sz val="12"/>
        <rFont val="DejaVu Sans"/>
        <family val="2"/>
      </rPr>
      <t>従業者の勤務形態について、下記のうち該当する区分の記号をプルダウンより選択してください。</t>
    </r>
  </si>
  <si>
    <t xml:space="preserve"> 　　 記入の順序は、各職種の中で勤務形態の区分ごとにまとめてください。</t>
  </si>
  <si>
    <t>記号</t>
  </si>
  <si>
    <t>区分</t>
  </si>
  <si>
    <t>A</t>
  </si>
  <si>
    <t>常勤で専従</t>
  </si>
  <si>
    <t>B</t>
  </si>
  <si>
    <t>常勤で兼務</t>
  </si>
  <si>
    <t>C</t>
  </si>
  <si>
    <t>非常勤で専従</t>
  </si>
  <si>
    <t>D</t>
  </si>
  <si>
    <t>非常勤で兼務</t>
  </si>
  <si>
    <t>（注）常勤・非常勤の区分について</t>
  </si>
  <si>
    <r>
      <rPr>
        <sz val="12"/>
        <rFont val="DejaVu Sans"/>
        <family val="2"/>
      </rPr>
      <t>　　　当該事業所における勤務時間が、当該事業所において定められている常勤の従業者が勤務すべき時間数に達していることをいいます。</t>
    </r>
    <r>
      <rPr>
        <u/>
        <sz val="12"/>
        <rFont val="DejaVu Sans"/>
        <family val="2"/>
      </rPr>
      <t>雇用の形態は考慮しません</t>
    </r>
    <r>
      <rPr>
        <sz val="12"/>
        <rFont val="DejaVu Sans"/>
        <family val="2"/>
      </rPr>
      <t>。</t>
    </r>
  </si>
  <si>
    <r>
      <rPr>
        <sz val="12"/>
        <rFont val="DejaVu Sans"/>
        <family val="2"/>
      </rPr>
      <t>　　（例えば、常勤者は週に</t>
    </r>
    <r>
      <rPr>
        <sz val="12"/>
        <rFont val="HGSｺﾞｼｯｸM"/>
        <family val="3"/>
      </rPr>
      <t>40</t>
    </r>
    <r>
      <rPr>
        <sz val="12"/>
        <rFont val="DejaVu Sans"/>
        <family val="2"/>
      </rPr>
      <t>時間勤務することとされた事業所であれば、非正規雇用であっても、週</t>
    </r>
    <r>
      <rPr>
        <sz val="12"/>
        <rFont val="HGSｺﾞｼｯｸM"/>
        <family val="3"/>
      </rPr>
      <t>40</t>
    </r>
    <r>
      <rPr>
        <sz val="12"/>
        <rFont val="DejaVu Sans"/>
        <family val="2"/>
      </rPr>
      <t>時間勤務する従業者は常勤扱いとなります。）</t>
    </r>
  </si>
  <si>
    <r>
      <rPr>
        <sz val="12"/>
        <rFont val="DejaVu Sans"/>
        <family val="2"/>
      </rPr>
      <t>　</t>
    </r>
    <r>
      <rPr>
        <sz val="12"/>
        <rFont val="HGSｺﾞｼｯｸM"/>
        <family val="3"/>
      </rPr>
      <t xml:space="preserve">(8) </t>
    </r>
    <r>
      <rPr>
        <sz val="12"/>
        <rFont val="DejaVu Sans"/>
        <family val="2"/>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</si>
  <si>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</si>
  <si>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DejaVu Sans"/>
        <family val="2"/>
      </rPr>
      <t xml:space="preserve">       ※選択した資格及び研修に関して、</t>
    </r>
    <r>
      <rPr>
        <b/>
        <u/>
        <sz val="12"/>
        <rFont val="DejaVu Sans"/>
        <family val="2"/>
      </rPr>
      <t>必要に応じて、資格証又は研修修了証等の写しを添付資料として提出</t>
    </r>
    <r>
      <rPr>
        <b/>
        <sz val="12"/>
        <rFont val="DejaVu Sans"/>
        <family val="2"/>
      </rPr>
      <t>してください。</t>
    </r>
  </si>
  <si>
    <r>
      <rPr>
        <sz val="12"/>
        <rFont val="DejaVu Sans"/>
        <family val="2"/>
      </rPr>
      <t>　</t>
    </r>
    <r>
      <rPr>
        <sz val="12"/>
        <rFont val="HGSｺﾞｼｯｸM"/>
        <family val="3"/>
      </rPr>
      <t xml:space="preserve">(9) </t>
    </r>
    <r>
      <rPr>
        <sz val="12"/>
        <rFont val="DejaVu Sans"/>
        <family val="2"/>
      </rPr>
      <t>従業者の氏名を記入してください。</t>
    </r>
  </si>
  <si>
    <r>
      <rPr>
        <sz val="12"/>
        <rFont val="DejaVu Sans"/>
        <family val="2"/>
      </rPr>
      <t>　</t>
    </r>
    <r>
      <rPr>
        <sz val="12"/>
        <rFont val="HGSｺﾞｼｯｸM"/>
        <family val="3"/>
      </rPr>
      <t xml:space="preserve">(10) </t>
    </r>
    <r>
      <rPr>
        <sz val="12"/>
        <rFont val="DejaVu Sans"/>
        <family val="2"/>
      </rPr>
      <t>申請する事業に係る従業者（管理者を含む。）の</t>
    </r>
    <r>
      <rPr>
        <sz val="12"/>
        <rFont val="HGSｺﾞｼｯｸM"/>
        <family val="3"/>
      </rPr>
      <t>1</t>
    </r>
    <r>
      <rPr>
        <sz val="12"/>
        <rFont val="DejaVu Sans"/>
        <family val="2"/>
      </rPr>
      <t>ヶ月分の勤務時間を入力してください。（別シートの「シフト記号表」を作成し、シフト記号を選択してください。）</t>
    </r>
  </si>
  <si>
    <t>　　  ※ 指定基準の確認に際しては、４週分の入力で差し支えありません。</t>
  </si>
  <si>
    <r>
      <rPr>
        <sz val="12"/>
        <rFont val="DejaVu Sans"/>
        <family val="2"/>
      </rPr>
      <t>　</t>
    </r>
    <r>
      <rPr>
        <sz val="12"/>
        <rFont val="HGSｺﾞｼｯｸM"/>
        <family val="3"/>
      </rPr>
      <t xml:space="preserve">(11) </t>
    </r>
    <r>
      <rPr>
        <sz val="12"/>
        <rFont val="DejaVu Sans"/>
        <family val="2"/>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</si>
  <si>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</si>
  <si>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t>
    </r>
    <r>
      <rPr>
        <sz val="12"/>
        <rFont val="HGSｺﾞｼｯｸM"/>
        <family val="3"/>
      </rPr>
      <t xml:space="preserve">(12)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</si>
  <si>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(13) </t>
    </r>
    <r>
      <rPr>
        <sz val="12"/>
        <rFont val="DejaVu Sans"/>
        <family val="2"/>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</si>
  <si>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</si>
  <si>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</si>
  <si>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DejaVu Sans"/>
        <family val="2"/>
      </rPr>
      <t>　</t>
    </r>
    <r>
      <rPr>
        <sz val="12"/>
        <rFont val="HGSｺﾞｼｯｸM"/>
        <family val="3"/>
      </rPr>
      <t>(14)</t>
    </r>
    <r>
      <rPr>
        <sz val="12"/>
        <rFont val="DejaVu Sans"/>
        <family val="2"/>
      </rPr>
      <t>介護予防通所介護相当サービスの場合の生活相談員がサービス提供時間内に勤務する時間数の合計（勤務延時間数）が自動計算されますので、誤りがないか確認してください。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</si>
  <si>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(15) </t>
    </r>
    <r>
      <rPr>
        <sz val="12"/>
        <rFont val="DejaVu Sans"/>
        <family val="2"/>
      </rPr>
      <t>介護職員がサービス提供時間内に勤務する時間数の合計（勤務延時間数）が自動計算されますので、誤りがないか確認してください。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</si>
  <si>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(16) </t>
    </r>
    <r>
      <rPr>
        <sz val="12"/>
        <rFont val="DejaVu Sans"/>
        <family val="2"/>
      </rPr>
      <t>利用者数は、単位ごとの利用者の実人数（予定の場合は定員数）を入力してください。</t>
    </r>
  </si>
  <si>
    <r>
      <rPr>
        <sz val="12"/>
        <rFont val="DejaVu Sans"/>
        <family val="2"/>
      </rPr>
      <t>　</t>
    </r>
    <r>
      <rPr>
        <sz val="12"/>
        <rFont val="HGSｺﾞｼｯｸM"/>
        <family val="3"/>
      </rPr>
      <t xml:space="preserve">(17) </t>
    </r>
    <r>
      <rPr>
        <sz val="12"/>
        <rFont val="DejaVu Sans"/>
        <family val="2"/>
      </rPr>
      <t>サービス提供時間（平均提供時間）を入力してください。（平均提供時間＝利用者ごとの提供時間数の合計を利用者数で除して得た数）</t>
    </r>
  </si>
  <si>
    <r>
      <rPr>
        <sz val="12"/>
        <rFont val="DejaVu Sans"/>
        <family val="2"/>
      </rPr>
      <t>　</t>
    </r>
    <r>
      <rPr>
        <sz val="12"/>
        <rFont val="HGSｺﾞｼｯｸM"/>
        <family val="3"/>
      </rPr>
      <t xml:space="preserve">(18) </t>
    </r>
    <r>
      <rPr>
        <sz val="12"/>
        <rFont val="DejaVu Sans"/>
        <family val="2"/>
      </rPr>
      <t>介護予防通所介護相当サービスの場合の確保すべき介護職員の勤務時間数が自動計算されます。（</t>
    </r>
    <r>
      <rPr>
        <sz val="12"/>
        <rFont val="HGSｺﾞｼｯｸM"/>
        <family val="3"/>
      </rPr>
      <t>(15)(16)</t>
    </r>
    <r>
      <rPr>
        <sz val="12"/>
        <rFont val="DejaVu Sans"/>
        <family val="2"/>
      </rPr>
      <t>を入力しないと計算されません。）</t>
    </r>
  </si>
  <si>
    <t xml:space="preserve"> （参考）</t>
  </si>
  <si>
    <r>
      <rPr>
        <sz val="12"/>
        <rFont val="DejaVu Sans"/>
        <family val="2"/>
      </rPr>
      <t>　</t>
    </r>
    <r>
      <rPr>
        <sz val="12"/>
        <rFont val="HGSｺﾞｼｯｸM"/>
        <family val="3"/>
      </rPr>
      <t>(19) 1</t>
    </r>
    <r>
      <rPr>
        <sz val="12"/>
        <rFont val="DejaVu Sans"/>
        <family val="2"/>
      </rPr>
      <t>日の職種別人員内訳が自動カウントされますので、誤りがないか確認してください。職種を追加したい場合は、機能訓練指導員の下に１種追加可能です。</t>
    </r>
  </si>
  <si>
    <r>
      <rPr>
        <sz val="12"/>
        <color rgb="FF000000"/>
        <rFont val="DejaVu Sans"/>
        <family val="2"/>
      </rPr>
      <t>　　　（追加した職種の人員内訳を自動計算させるためには、職種名称は</t>
    </r>
    <r>
      <rPr>
        <sz val="12"/>
        <color rgb="FF000000"/>
        <rFont val="HGSｺﾞｼｯｸM"/>
        <family val="3"/>
      </rPr>
      <t>(5)</t>
    </r>
    <r>
      <rPr>
        <sz val="12"/>
        <color rgb="FF000000"/>
        <rFont val="DejaVu Sans"/>
        <family val="2"/>
      </rPr>
      <t>職種と一致させる必要があります。）</t>
    </r>
  </si>
  <si>
    <t>（参考様式１）</t>
  </si>
  <si>
    <t>従業者の勤務の体制及び勤務形態一覧表　</t>
  </si>
  <si>
    <t>サービス種別（</t>
  </si>
  <si>
    <t>介護予防通所介護相当サービス</t>
  </si>
  <si>
    <t>）</t>
  </si>
  <si>
    <t>令和</t>
  </si>
  <si>
    <t>(</t>
  </si>
  <si>
    <t>)</t>
  </si>
  <si>
    <t>年</t>
  </si>
  <si>
    <t>月</t>
  </si>
  <si>
    <t>事業所名（</t>
  </si>
  <si>
    <t>(1)</t>
  </si>
  <si>
    <t>４週</t>
  </si>
  <si>
    <t>(2)</t>
  </si>
  <si>
    <t>予定</t>
  </si>
  <si>
    <r>
      <rPr>
        <sz val="16"/>
        <rFont val="HGSｺﾞｼｯｸM"/>
        <family val="3"/>
      </rPr>
      <t>(3)</t>
    </r>
    <r>
      <rPr>
        <sz val="16"/>
        <rFont val="DejaVu Sans"/>
        <family val="2"/>
      </rPr>
      <t>事業所における常勤の従業者が勤務すべき時間数</t>
    </r>
  </si>
  <si>
    <r>
      <rPr>
        <sz val="14"/>
        <rFont val="DejaVu Sans"/>
        <family val="2"/>
      </rPr>
      <t>時間</t>
    </r>
    <r>
      <rPr>
        <sz val="14"/>
        <rFont val="HGSｺﾞｼｯｸM"/>
        <family val="3"/>
      </rPr>
      <t>/</t>
    </r>
    <r>
      <rPr>
        <sz val="14"/>
        <rFont val="DejaVu Sans"/>
        <family val="2"/>
      </rPr>
      <t>週</t>
    </r>
  </si>
  <si>
    <r>
      <rPr>
        <sz val="14"/>
        <rFont val="DejaVu Sans"/>
        <family val="2"/>
      </rPr>
      <t>時間</t>
    </r>
    <r>
      <rPr>
        <sz val="14"/>
        <rFont val="HGSｺﾞｼｯｸM"/>
        <family val="3"/>
      </rPr>
      <t>/</t>
    </r>
    <r>
      <rPr>
        <sz val="14"/>
        <rFont val="DejaVu Sans"/>
        <family val="2"/>
      </rPr>
      <t>月</t>
    </r>
  </si>
  <si>
    <t>当月の日数</t>
  </si>
  <si>
    <t>日</t>
  </si>
  <si>
    <r>
      <rPr>
        <sz val="16"/>
        <rFont val="HGSｺﾞｼｯｸM"/>
        <family val="3"/>
      </rPr>
      <t xml:space="preserve">(4) </t>
    </r>
    <r>
      <rPr>
        <sz val="16"/>
        <rFont val="DejaVu Sans"/>
        <family val="2"/>
      </rPr>
      <t>事業所全体のサービス提供単位数</t>
    </r>
  </si>
  <si>
    <t>単位</t>
  </si>
  <si>
    <t>単位目</t>
  </si>
  <si>
    <r>
      <rPr>
        <sz val="16"/>
        <rFont val="HGSｺﾞｼｯｸM"/>
        <family val="3"/>
      </rPr>
      <t xml:space="preserve">(5) </t>
    </r>
    <r>
      <rPr>
        <sz val="16"/>
        <rFont val="DejaVu Sans"/>
        <family val="2"/>
      </rPr>
      <t xml:space="preserve">当該サービス提供単位のサービス提供時間 </t>
    </r>
  </si>
  <si>
    <t>～</t>
  </si>
  <si>
    <t>（計</t>
  </si>
  <si>
    <t>時間）</t>
  </si>
  <si>
    <r>
      <rPr>
        <sz val="16"/>
        <rFont val="HGSｺﾞｼｯｸM"/>
        <family val="3"/>
      </rPr>
      <t xml:space="preserve">(6) 
</t>
    </r>
    <r>
      <rPr>
        <sz val="16"/>
        <rFont val="DejaVu Sans"/>
        <family val="2"/>
      </rPr>
      <t>職種</t>
    </r>
  </si>
  <si>
    <r>
      <rPr>
        <sz val="12"/>
        <rFont val="HGSｺﾞｼｯｸM"/>
        <family val="3"/>
      </rPr>
      <t xml:space="preserve">(7)
</t>
    </r>
    <r>
      <rPr>
        <sz val="12"/>
        <rFont val="DejaVu Sans"/>
        <family val="2"/>
      </rPr>
      <t>勤務
形態</t>
    </r>
  </si>
  <si>
    <r>
      <rPr>
        <sz val="16"/>
        <rFont val="HGSｺﾞｼｯｸM"/>
        <family val="3"/>
      </rPr>
      <t xml:space="preserve">(8)
</t>
    </r>
    <r>
      <rPr>
        <sz val="16"/>
        <rFont val="DejaVu Sans"/>
        <family val="2"/>
      </rPr>
      <t>資格</t>
    </r>
  </si>
  <si>
    <r>
      <rPr>
        <sz val="16"/>
        <rFont val="HGSｺﾞｼｯｸM"/>
        <family val="3"/>
      </rPr>
      <t xml:space="preserve">(9) </t>
    </r>
    <r>
      <rPr>
        <sz val="16"/>
        <rFont val="DejaVu Sans"/>
        <family val="2"/>
      </rPr>
      <t>氏　名</t>
    </r>
  </si>
  <si>
    <t>(10)</t>
  </si>
  <si>
    <r>
      <rPr>
        <sz val="10"/>
        <rFont val="HGSｺﾞｼｯｸM"/>
        <family val="3"/>
      </rPr>
      <t xml:space="preserve">(12)
</t>
    </r>
    <r>
      <rPr>
        <sz val="10"/>
        <rFont val="DejaVu Sans"/>
        <family val="2"/>
      </rPr>
      <t>週平均
勤務時間
数</t>
    </r>
  </si>
  <si>
    <r>
      <rPr>
        <sz val="14"/>
        <rFont val="HGSｺﾞｼｯｸM"/>
        <family val="3"/>
      </rPr>
      <t xml:space="preserve">(13) </t>
    </r>
    <r>
      <rPr>
        <sz val="14"/>
        <rFont val="DejaVu Sans"/>
        <family val="2"/>
      </rPr>
      <t>兼務状況
（兼務先及び兼務する
職務の内容）等</t>
    </r>
  </si>
  <si>
    <r>
      <rPr>
        <sz val="16"/>
        <rFont val="HGSｺﾞｼｯｸM"/>
        <family val="3"/>
      </rPr>
      <t>1</t>
    </r>
    <r>
      <rPr>
        <sz val="16"/>
        <rFont val="DejaVu Sans"/>
        <family val="2"/>
      </rPr>
      <t>週目</t>
    </r>
  </si>
  <si>
    <r>
      <rPr>
        <sz val="16"/>
        <rFont val="HGSｺﾞｼｯｸM"/>
        <family val="3"/>
      </rPr>
      <t>2</t>
    </r>
    <r>
      <rPr>
        <sz val="16"/>
        <rFont val="DejaVu Sans"/>
        <family val="2"/>
      </rPr>
      <t>週目</t>
    </r>
  </si>
  <si>
    <r>
      <rPr>
        <sz val="16"/>
        <rFont val="HGSｺﾞｼｯｸM"/>
        <family val="3"/>
      </rPr>
      <t>3</t>
    </r>
    <r>
      <rPr>
        <sz val="16"/>
        <rFont val="DejaVu Sans"/>
        <family val="2"/>
      </rPr>
      <t>週目</t>
    </r>
  </si>
  <si>
    <r>
      <rPr>
        <sz val="16"/>
        <rFont val="HGSｺﾞｼｯｸM"/>
        <family val="3"/>
      </rPr>
      <t>4</t>
    </r>
    <r>
      <rPr>
        <sz val="16"/>
        <rFont val="DejaVu Sans"/>
        <family val="2"/>
      </rPr>
      <t>週目</t>
    </r>
  </si>
  <si>
    <r>
      <rPr>
        <sz val="16"/>
        <rFont val="HGSｺﾞｼｯｸM"/>
        <family val="3"/>
      </rPr>
      <t>5</t>
    </r>
    <r>
      <rPr>
        <sz val="16"/>
        <rFont val="DejaVu Sans"/>
        <family val="2"/>
      </rPr>
      <t>週目</t>
    </r>
  </si>
  <si>
    <t>シフト記号</t>
  </si>
  <si>
    <t>勤務時間数</t>
  </si>
  <si>
    <t>サービス提供時間内
の勤務時間数</t>
  </si>
  <si>
    <r>
      <rPr>
        <sz val="14"/>
        <rFont val="HGSｺﾞｼｯｸM"/>
        <family val="3"/>
      </rPr>
      <t xml:space="preserve">(14) </t>
    </r>
    <r>
      <rPr>
        <sz val="14"/>
        <rFont val="DejaVu Sans"/>
        <family val="2"/>
      </rPr>
      <t>サービス提供時間内の勤務延時間数（生活相談員）</t>
    </r>
  </si>
  <si>
    <r>
      <rPr>
        <sz val="14"/>
        <rFont val="HGSｺﾞｼｯｸM"/>
        <family val="3"/>
      </rPr>
      <t xml:space="preserve">(15) </t>
    </r>
    <r>
      <rPr>
        <sz val="14"/>
        <rFont val="DejaVu Sans"/>
        <family val="2"/>
      </rPr>
      <t>サービス提供時間内の勤務延時間数（介護職員）</t>
    </r>
  </si>
  <si>
    <r>
      <rPr>
        <sz val="14"/>
        <rFont val="HGSｺﾞｼｯｸM"/>
        <family val="3"/>
      </rPr>
      <t xml:space="preserve">(16) </t>
    </r>
    <r>
      <rPr>
        <sz val="14"/>
        <rFont val="DejaVu Sans"/>
        <family val="2"/>
      </rPr>
      <t>利用者数　　　</t>
    </r>
  </si>
  <si>
    <r>
      <rPr>
        <sz val="14"/>
        <rFont val="HGSｺﾞｼｯｸM"/>
        <family val="3"/>
      </rPr>
      <t xml:space="preserve">(17) </t>
    </r>
    <r>
      <rPr>
        <sz val="14"/>
        <rFont val="DejaVu Sans"/>
        <family val="2"/>
      </rPr>
      <t>サービス提供時間（平均提供時間）</t>
    </r>
  </si>
  <si>
    <r>
      <rPr>
        <sz val="14"/>
        <rFont val="HGSｺﾞｼｯｸM"/>
        <family val="3"/>
      </rPr>
      <t xml:space="preserve">(18) </t>
    </r>
    <r>
      <rPr>
        <sz val="14"/>
        <rFont val="DejaVu Sans"/>
        <family val="2"/>
      </rPr>
      <t>確保すべき介護職員の勤務時間数　　　</t>
    </r>
  </si>
  <si>
    <r>
      <rPr>
        <sz val="14"/>
        <rFont val="DejaVu Sans"/>
        <family val="2"/>
      </rPr>
      <t xml:space="preserve">（参考）
</t>
    </r>
    <r>
      <rPr>
        <sz val="14"/>
        <rFont val="HGSｺﾞｼｯｸM"/>
        <family val="3"/>
      </rPr>
      <t>(19) 1</t>
    </r>
    <r>
      <rPr>
        <sz val="14"/>
        <rFont val="DejaVu Sans"/>
        <family val="2"/>
      </rPr>
      <t>日の職種別人員内訳</t>
    </r>
  </si>
  <si>
    <t>≪要 提出≫</t>
  </si>
  <si>
    <t>■シフト記号表（勤務時間帯）</t>
  </si>
  <si>
    <r>
      <rPr>
        <sz val="16"/>
        <color rgb="FFFF0000"/>
        <rFont val="游ゴシック"/>
        <family val="3"/>
      </rPr>
      <t>※24</t>
    </r>
    <r>
      <rPr>
        <sz val="16"/>
        <color rgb="FFFF0000"/>
        <rFont val="DejaVu Sans"/>
        <family val="2"/>
      </rPr>
      <t>時間表記</t>
    </r>
  </si>
  <si>
    <r>
      <rPr>
        <sz val="16"/>
        <color rgb="FFFF0000"/>
        <rFont val="DejaVu Sans"/>
        <family val="2"/>
      </rPr>
      <t>休憩時間</t>
    </r>
    <r>
      <rPr>
        <sz val="16"/>
        <color rgb="FFFF0000"/>
        <rFont val="游ゴシック"/>
        <family val="3"/>
      </rPr>
      <t>1</t>
    </r>
    <r>
      <rPr>
        <sz val="16"/>
        <color rgb="FFFF0000"/>
        <rFont val="DejaVu Sans"/>
        <family val="2"/>
      </rPr>
      <t>時間は「</t>
    </r>
    <r>
      <rPr>
        <sz val="16"/>
        <color rgb="FFFF0000"/>
        <rFont val="游ゴシック"/>
        <family val="3"/>
      </rPr>
      <t>1:00</t>
    </r>
    <r>
      <rPr>
        <sz val="16"/>
        <color rgb="FFFF0000"/>
        <rFont val="DejaVu Sans"/>
        <family val="2"/>
      </rPr>
      <t>」、休憩時間</t>
    </r>
    <r>
      <rPr>
        <sz val="16"/>
        <color rgb="FFFF0000"/>
        <rFont val="游ゴシック"/>
        <family val="3"/>
      </rPr>
      <t>45</t>
    </r>
    <r>
      <rPr>
        <sz val="16"/>
        <color rgb="FFFF0000"/>
        <rFont val="DejaVu Sans"/>
        <family val="2"/>
      </rPr>
      <t>分は「</t>
    </r>
    <r>
      <rPr>
        <sz val="16"/>
        <color rgb="FFFF0000"/>
        <rFont val="游ゴシック"/>
        <family val="3"/>
      </rPr>
      <t>00:45</t>
    </r>
    <r>
      <rPr>
        <sz val="16"/>
        <color rgb="FFFF0000"/>
        <rFont val="DejaVu Sans"/>
        <family val="2"/>
      </rPr>
      <t>」と入力してください。</t>
    </r>
  </si>
  <si>
    <t>勤務時間</t>
  </si>
  <si>
    <t>サービス提供時間</t>
  </si>
  <si>
    <t>サービス提供時間内の勤務時間</t>
  </si>
  <si>
    <t>自由記載欄</t>
  </si>
  <si>
    <t>始業時刻</t>
  </si>
  <si>
    <t>終業時刻</t>
  </si>
  <si>
    <t>うち、休憩時間</t>
  </si>
  <si>
    <t>開始時刻</t>
  </si>
  <si>
    <t>終了時刻</t>
  </si>
  <si>
    <t>a</t>
  </si>
  <si>
    <t>：</t>
  </si>
  <si>
    <t>（</t>
  </si>
  <si>
    <t>b</t>
  </si>
  <si>
    <t>c</t>
  </si>
  <si>
    <t>d</t>
  </si>
  <si>
    <t>e</t>
  </si>
  <si>
    <t>f</t>
  </si>
  <si>
    <t>g</t>
  </si>
  <si>
    <t>h</t>
  </si>
  <si>
    <t>i</t>
  </si>
  <si>
    <t>j</t>
  </si>
  <si>
    <t>k</t>
  </si>
  <si>
    <t>l</t>
  </si>
  <si>
    <t>m</t>
  </si>
  <si>
    <t>n</t>
  </si>
  <si>
    <t>o</t>
  </si>
  <si>
    <t>p</t>
  </si>
  <si>
    <t>q</t>
  </si>
  <si>
    <t>r</t>
  </si>
  <si>
    <t>s</t>
  </si>
  <si>
    <t>t</t>
  </si>
  <si>
    <t>u</t>
  </si>
  <si>
    <t>v</t>
  </si>
  <si>
    <t>w</t>
  </si>
  <si>
    <t>x</t>
  </si>
  <si>
    <t>y</t>
  </si>
  <si>
    <t>z</t>
  </si>
  <si>
    <t>休</t>
  </si>
  <si>
    <t>休日</t>
  </si>
  <si>
    <t>-</t>
  </si>
  <si>
    <r>
      <rPr>
        <sz val="16"/>
        <color rgb="FF000000"/>
        <rFont val="DejaVu Sans"/>
        <family val="2"/>
      </rPr>
      <t>・職種ごとの勤務時間を「○：○○～○：○○」と表記することが困難な場合は、</t>
    </r>
    <r>
      <rPr>
        <sz val="16"/>
        <color rgb="FF000000"/>
        <rFont val="游ゴシック"/>
        <family val="3"/>
      </rPr>
      <t>No21</t>
    </r>
    <r>
      <rPr>
        <sz val="16"/>
        <color rgb="FF000000"/>
        <rFont val="DejaVu Sans"/>
        <family val="2"/>
      </rPr>
      <t>～</t>
    </r>
    <r>
      <rPr>
        <sz val="16"/>
        <color rgb="FF000000"/>
        <rFont val="游ゴシック"/>
        <family val="3"/>
      </rPr>
      <t>30</t>
    </r>
    <r>
      <rPr>
        <sz val="16"/>
        <color rgb="FF000000"/>
        <rFont val="DejaVu Sans"/>
        <family val="2"/>
      </rPr>
      <t>を活用し、勤務時間数のみを入力してください。</t>
    </r>
  </si>
  <si>
    <r>
      <rPr>
        <sz val="16"/>
        <color rgb="FF000000"/>
        <rFont val="DejaVu Sans"/>
        <family val="2"/>
      </rPr>
      <t>・</t>
    </r>
    <r>
      <rPr>
        <sz val="16"/>
        <color rgb="FF000000"/>
        <rFont val="游ゴシック"/>
        <family val="3"/>
      </rPr>
      <t>No1</t>
    </r>
    <r>
      <rPr>
        <sz val="16"/>
        <color rgb="FF000000"/>
        <rFont val="DejaVu Sans"/>
        <family val="2"/>
      </rPr>
      <t>～</t>
    </r>
    <r>
      <rPr>
        <sz val="16"/>
        <color rgb="FF000000"/>
        <rFont val="游ゴシック"/>
        <family val="3"/>
      </rPr>
      <t>20</t>
    </r>
    <r>
      <rPr>
        <sz val="16"/>
        <color rgb="FF000000"/>
        <rFont val="DejaVu Sans"/>
        <family val="2"/>
      </rPr>
      <t>は始業時刻・終業時刻・休憩時間等を入力すると勤務時間数が計算されますが、入力の補助を目的とするものですので、結果に誤りがないかご確認ください。</t>
    </r>
  </si>
  <si>
    <t>・シフト記号が足りない場合は、適宜、行を追加してください。</t>
  </si>
  <si>
    <t>・シフト記号は、適宜、使いやすい記号に変更していただいて構いません。</t>
  </si>
  <si>
    <t>・ 介護予防通所介護相当サービスにおける「確保すべき従業者の勤務延時間数」には、「最低限確保すべきとされている程度の休憩時間は含めて差し支えない」としており、</t>
  </si>
  <si>
    <r>
      <rPr>
        <sz val="16"/>
        <color rgb="FF000000"/>
        <rFont val="DejaVu Sans"/>
        <family val="2"/>
      </rPr>
      <t>　「サービス提供時間内の勤務時間」の計算にあたってその休憩時間を差し引く必要はないのでご留意ください。（上記「</t>
    </r>
    <r>
      <rPr>
        <sz val="16"/>
        <color rgb="FF000000"/>
        <rFont val="游ゴシック"/>
        <family val="3"/>
      </rPr>
      <t>U</t>
    </r>
    <r>
      <rPr>
        <sz val="16"/>
        <color rgb="FF000000"/>
        <rFont val="DejaVu Sans"/>
        <family val="2"/>
      </rPr>
      <t>」列）</t>
    </r>
  </si>
  <si>
    <t>○○デイサービス</t>
  </si>
  <si>
    <t>ー</t>
  </si>
  <si>
    <t>○○　○○</t>
  </si>
  <si>
    <t>社会福祉士</t>
  </si>
  <si>
    <t>社会福祉主事任用資格</t>
  </si>
  <si>
    <t>看護師</t>
  </si>
  <si>
    <t>機能訓練指導員、介護職員</t>
  </si>
  <si>
    <t>准看護師</t>
  </si>
  <si>
    <t>看護職員、機能訓練指導員</t>
  </si>
  <si>
    <t>介護福祉士</t>
  </si>
  <si>
    <t>看護職員、介護職員</t>
  </si>
  <si>
    <t>（参考様式２）</t>
  </si>
  <si>
    <t>平面図</t>
  </si>
  <si>
    <t>事業所名</t>
  </si>
  <si>
    <t>展示コーナー</t>
  </si>
  <si>
    <t>　調理室</t>
  </si>
  <si>
    <t>静養室</t>
  </si>
  <si>
    <t>相談室</t>
  </si>
  <si>
    <t>便所</t>
  </si>
  <si>
    <r>
      <rPr>
        <sz val="11"/>
        <rFont val="DejaVu Sans"/>
        <family val="2"/>
      </rPr>
      <t>　</t>
    </r>
    <r>
      <rPr>
        <sz val="11"/>
        <color rgb="FF000000"/>
        <rFont val="游ゴシック"/>
        <family val="2"/>
      </rPr>
      <t>30</t>
    </r>
    <r>
      <rPr>
        <sz val="11"/>
        <rFont val="DejaVu Sans"/>
        <family val="2"/>
      </rPr>
      <t>㎡</t>
    </r>
  </si>
  <si>
    <r>
      <rPr>
        <sz val="11"/>
        <color rgb="FF000000"/>
        <rFont val="游ゴシック"/>
        <family val="2"/>
      </rPr>
      <t>20</t>
    </r>
    <r>
      <rPr>
        <sz val="11"/>
        <rFont val="DejaVu Sans"/>
        <family val="2"/>
      </rPr>
      <t>㎡</t>
    </r>
  </si>
  <si>
    <r>
      <rPr>
        <sz val="11"/>
        <color rgb="FF000000"/>
        <rFont val="游ゴシック"/>
        <family val="2"/>
      </rPr>
      <t>40</t>
    </r>
    <r>
      <rPr>
        <sz val="11"/>
        <rFont val="DejaVu Sans"/>
        <family val="2"/>
      </rPr>
      <t>㎡</t>
    </r>
  </si>
  <si>
    <t>玄関ホール</t>
  </si>
  <si>
    <r>
      <rPr>
        <sz val="11"/>
        <rFont val="DejaVu Sans"/>
        <family val="2"/>
      </rPr>
      <t>　　機能訓練室　</t>
    </r>
    <r>
      <rPr>
        <sz val="11"/>
        <color rgb="FF000000"/>
        <rFont val="游ゴシック"/>
        <family val="2"/>
      </rPr>
      <t>100</t>
    </r>
    <r>
      <rPr>
        <sz val="11"/>
        <rFont val="DejaVu Sans"/>
        <family val="2"/>
      </rPr>
      <t>㎡</t>
    </r>
  </si>
  <si>
    <t>　　（食堂兼用）</t>
  </si>
  <si>
    <t>倉庫</t>
  </si>
  <si>
    <r>
      <rPr>
        <sz val="11"/>
        <rFont val="DejaVu Sans"/>
        <family val="2"/>
      </rPr>
      <t xml:space="preserve">浴室 </t>
    </r>
    <r>
      <rPr>
        <sz val="11"/>
        <color rgb="FF000000"/>
        <rFont val="游ゴシック"/>
        <family val="2"/>
      </rPr>
      <t>70</t>
    </r>
    <r>
      <rPr>
        <sz val="11"/>
        <rFont val="DejaVu Sans"/>
        <family val="2"/>
      </rPr>
      <t>㎡</t>
    </r>
  </si>
  <si>
    <r>
      <rPr>
        <sz val="11"/>
        <rFont val="DejaVu Sans"/>
        <family val="2"/>
      </rPr>
      <t xml:space="preserve">事務室 </t>
    </r>
    <r>
      <rPr>
        <sz val="11"/>
        <color rgb="FF000000"/>
        <rFont val="游ゴシック"/>
        <family val="2"/>
      </rPr>
      <t>30</t>
    </r>
    <r>
      <rPr>
        <sz val="11"/>
        <rFont val="DejaVu Sans"/>
        <family val="2"/>
      </rPr>
      <t>㎡</t>
    </r>
  </si>
  <si>
    <r>
      <rPr>
        <sz val="11"/>
        <rFont val="DejaVu Sans"/>
        <family val="2"/>
      </rPr>
      <t>備考　</t>
    </r>
    <r>
      <rPr>
        <sz val="11"/>
        <color rgb="FF000000"/>
        <rFont val="游ゴシック"/>
        <family val="2"/>
      </rPr>
      <t>1</t>
    </r>
  </si>
  <si>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</si>
  <si>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</si>
  <si>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</si>
  <si>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t>（参考様式３）</t>
  </si>
  <si>
    <t>設備等一覧表</t>
  </si>
  <si>
    <t>サービス種類　（</t>
  </si>
  <si>
    <t>事業所名　（</t>
  </si>
  <si>
    <t>チェック欄</t>
  </si>
  <si>
    <t>設備の種類</t>
  </si>
  <si>
    <t>設備基準上適合すべき項目</t>
  </si>
  <si>
    <t>（例）消火設備その他非常災害に際して必要な設備</t>
  </si>
  <si>
    <t>備考</t>
  </si>
  <si>
    <r>
      <rPr>
        <sz val="10.5"/>
        <color rgb="FF000000"/>
        <rFont val="ＭＳ Ｐゴシック"/>
        <family val="3"/>
      </rPr>
      <t>1</t>
    </r>
    <r>
      <rPr>
        <sz val="10.5"/>
        <color rgb="FF000000"/>
        <rFont val="DejaVu Sans"/>
        <family val="2"/>
      </rPr>
      <t xml:space="preserve">　申請するサービス種類に関して、基準省令で定められた設備基準上適合すべき項目のうち、付表及び平面図で確認できる項目以外の事項について記載してください。 
</t>
    </r>
    <r>
      <rPr>
        <sz val="10.5"/>
        <color rgb="FF000000"/>
        <rFont val="ＭＳ Ｐゴシック"/>
        <family val="3"/>
      </rPr>
      <t>2</t>
    </r>
    <r>
      <rPr>
        <sz val="10.5"/>
        <color rgb="FF000000"/>
        <rFont val="DejaVu Sans"/>
        <family val="2"/>
      </rPr>
      <t>　「設備の種類」及び「設備基準上適合すべき項目」については、予め指定権者が、サービス毎に確認すべき内容を本様式に記載し、申請者が「チェック欄」を記入して提出する形とすることを推奨します。</t>
    </r>
  </si>
  <si>
    <t>（参考様式４）</t>
  </si>
  <si>
    <t>利用者からの苦情を処理するために講ずる措置の概要</t>
  </si>
  <si>
    <t>申請するサービス種類</t>
  </si>
  <si>
    <t>措  置  の  概  要</t>
  </si>
  <si>
    <t>１  利用者からの相談又は苦情等に対応する常設の窓口（連絡先）、担当者の設置</t>
  </si>
  <si>
    <t>２  円滑かつ迅速に苦情処理を行うための処理体制・手順</t>
  </si>
  <si>
    <t>３  その他参考事項</t>
  </si>
  <si>
    <t>備考  上の事項は例示であり、これにかかわらず苦情処理に係る対応方針を具体的に記してください。</t>
  </si>
  <si>
    <t>（参考様式５）</t>
  </si>
  <si>
    <t>誓　約　書</t>
  </si>
  <si>
    <t xml:space="preserve">    殿</t>
  </si>
  <si>
    <t xml:space="preserve">申請者    </t>
  </si>
  <si>
    <t>（名称）</t>
  </si>
  <si>
    <t>（代表者の職名・氏名）</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</si>
  <si>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</si>
  <si>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</si>
  <si>
    <r>
      <rPr>
        <sz val="10"/>
        <color rgb="FF000000"/>
        <rFont val="DejaVu Sans"/>
        <family val="2"/>
      </rPr>
      <t>【介護保険法施行規則第１４０条の６３の６】
（法第１１５条の４５の５第２項の厚生労働省令で定める基準）
法第</t>
    </r>
    <r>
      <rPr>
        <sz val="10"/>
        <color rgb="FF000000"/>
        <rFont val="ＭＳ Ｐゴシック"/>
        <family val="3"/>
      </rPr>
      <t>115</t>
    </r>
    <r>
      <rPr>
        <sz val="10"/>
        <color rgb="FF000000"/>
        <rFont val="DejaVu Sans"/>
        <family val="2"/>
      </rPr>
      <t>条の</t>
    </r>
    <r>
      <rPr>
        <sz val="10"/>
        <color rgb="FF000000"/>
        <rFont val="ＭＳ Ｐゴシック"/>
        <family val="3"/>
      </rPr>
      <t>45</t>
    </r>
    <r>
      <rPr>
        <sz val="10"/>
        <color rgb="FF000000"/>
        <rFont val="DejaVu Sans"/>
        <family val="2"/>
      </rPr>
      <t xml:space="preserve">の５第２項に規定する厚生労働省令で定める基準は、市町村が定める基準であって、次のいずれかに該当するものとする。
</t>
    </r>
  </si>
  <si>
    <t>一</t>
  </si>
  <si>
    <t>第一号事業（第一号生活支援事業を除く。）に係る基準として、次に掲げるいずれかに該当する基準</t>
  </si>
  <si>
    <t>イ</t>
  </si>
  <si>
    <r>
      <rPr>
        <sz val="10"/>
        <color rgb="FF000000"/>
        <rFont val="DejaVu Sans"/>
        <family val="2"/>
      </rPr>
      <t>介護保険法施行規則等の一部を改正する省令（平成</t>
    </r>
    <r>
      <rPr>
        <sz val="10"/>
        <color rgb="FF000000"/>
        <rFont val="ＭＳ Ｐゴシック"/>
        <family val="3"/>
      </rPr>
      <t>27</t>
    </r>
    <r>
      <rPr>
        <sz val="10"/>
        <color rgb="FF000000"/>
        <rFont val="DejaVu Sans"/>
        <family val="2"/>
      </rPr>
      <t>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t>
    </r>
    <r>
      <rPr>
        <sz val="10"/>
        <color rgb="FF000000"/>
        <rFont val="ＭＳ Ｐゴシック"/>
        <family val="3"/>
      </rPr>
      <t>18</t>
    </r>
    <r>
      <rPr>
        <sz val="10"/>
        <color rgb="FF000000"/>
        <rFont val="DejaVu Sans"/>
        <family val="2"/>
      </rPr>
      <t>年厚生労働省令第</t>
    </r>
    <r>
      <rPr>
        <sz val="10"/>
        <color rgb="FF000000"/>
        <rFont val="ＭＳ Ｐゴシック"/>
        <family val="3"/>
      </rPr>
      <t>35</t>
    </r>
    <r>
      <rPr>
        <sz val="10"/>
        <color rgb="FF000000"/>
        <rFont val="DejaVu Sans"/>
        <family val="2"/>
      </rPr>
      <t>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t>
    </r>
    <r>
      <rPr>
        <sz val="10"/>
        <color rgb="FF000000"/>
        <rFont val="ＭＳ Ｐゴシック"/>
        <family val="3"/>
      </rPr>
      <t>18</t>
    </r>
    <r>
      <rPr>
        <sz val="10"/>
        <color rgb="FF000000"/>
        <rFont val="DejaVu Sans"/>
        <family val="2"/>
      </rPr>
      <t>年厚生労働省令第</t>
    </r>
    <r>
      <rPr>
        <sz val="10"/>
        <color rgb="FF000000"/>
        <rFont val="ＭＳ Ｐゴシック"/>
        <family val="3"/>
      </rPr>
      <t>37</t>
    </r>
    <r>
      <rPr>
        <sz val="10"/>
        <color rgb="FF000000"/>
        <rFont val="DejaVu Sans"/>
        <family val="2"/>
      </rPr>
      <t>号。ロにおいて「指定介護予防支援等基準」という。）に規定する介護予防支援に係る基準の例による基準</t>
    </r>
  </si>
  <si>
    <t>ロ</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</si>
  <si>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</si>
  <si>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ハ</t>
  </si>
  <si>
    <r>
      <rPr>
        <sz val="10"/>
        <color rgb="FF000000"/>
        <rFont val="DejaVu Sans"/>
        <family val="2"/>
      </rPr>
      <t>平成</t>
    </r>
    <r>
      <rPr>
        <sz val="10"/>
        <color rgb="FF000000"/>
        <rFont val="ＭＳ Ｐゴシック"/>
        <family val="3"/>
      </rPr>
      <t>26</t>
    </r>
    <r>
      <rPr>
        <sz val="10"/>
        <color rgb="FF000000"/>
        <rFont val="DejaVu Sans"/>
        <family val="2"/>
      </rPr>
      <t>年改正前法第</t>
    </r>
    <r>
      <rPr>
        <sz val="10"/>
        <color rgb="FF000000"/>
        <rFont val="ＭＳ Ｐゴシック"/>
        <family val="3"/>
      </rPr>
      <t>54</t>
    </r>
    <r>
      <rPr>
        <sz val="10"/>
        <color rgb="FF000000"/>
        <rFont val="DejaVu Sans"/>
        <family val="2"/>
      </rPr>
      <t>条第１項第３号又は法第</t>
    </r>
    <r>
      <rPr>
        <sz val="10"/>
        <color rgb="FF000000"/>
        <rFont val="ＭＳ Ｐゴシック"/>
        <family val="3"/>
      </rPr>
      <t>59</t>
    </r>
    <r>
      <rPr>
        <sz val="10"/>
        <color rgb="FF000000"/>
        <rFont val="DejaVu Sans"/>
        <family val="2"/>
      </rPr>
      <t>条第１項第２号に規定する離島その他の地域であって厚生労働大臣が定める基準に該当するものに住所を有する居宅要支援被保険者等が、平成</t>
    </r>
    <r>
      <rPr>
        <sz val="10"/>
        <color rgb="FF000000"/>
        <rFont val="ＭＳ Ｐゴシック"/>
        <family val="3"/>
      </rPr>
      <t>26</t>
    </r>
    <r>
      <rPr>
        <sz val="10"/>
        <color rgb="FF000000"/>
        <rFont val="DejaVu Sans"/>
        <family val="2"/>
      </rPr>
      <t>年改正前法第</t>
    </r>
    <r>
      <rPr>
        <sz val="10"/>
        <color rgb="FF000000"/>
        <rFont val="ＭＳ Ｐゴシック"/>
        <family val="3"/>
      </rPr>
      <t>54</t>
    </r>
    <r>
      <rPr>
        <sz val="10"/>
        <color rgb="FF000000"/>
        <rFont val="DejaVu Sans"/>
        <family val="2"/>
      </rPr>
      <t>条第１項第３号又は法第</t>
    </r>
    <r>
      <rPr>
        <sz val="10"/>
        <color rgb="FF000000"/>
        <rFont val="ＭＳ Ｐゴシック"/>
        <family val="3"/>
      </rPr>
      <t>59</t>
    </r>
    <r>
      <rPr>
        <sz val="10"/>
        <color rgb="FF000000"/>
        <rFont val="DejaVu Sans"/>
        <family val="2"/>
      </rPr>
      <t>条第１項第２号に規定するサービスを受けた場合における当該サービスの内容を勘案した基準</t>
    </r>
  </si>
  <si>
    <t>ニ</t>
  </si>
  <si>
    <t>第一号事業に係る基準として、当該第一号事業に係るサービスの内容等を勘案した基準（前号に掲げるものを除く。）</t>
  </si>
  <si>
    <t>（参考）変更届への標準添付書類一覧</t>
  </si>
  <si>
    <t>項目</t>
  </si>
  <si>
    <t>変更届への標準添付書類</t>
  </si>
  <si>
    <t>留意事項</t>
  </si>
  <si>
    <t>介護予防訪問介護相当サービ</t>
  </si>
  <si>
    <t>緩和した基準による訪問型サービス</t>
  </si>
  <si>
    <t>緩和した基準による通所型サービス</t>
  </si>
  <si>
    <t>事業所の名称及び所在地</t>
  </si>
  <si>
    <t>【関連して変更となる可能性がある事項】
・運営規程
・事業所の平面図等</t>
  </si>
  <si>
    <t>○</t>
  </si>
  <si>
    <t>申請者の名称及び主たる事務所の所在地並びに代表者の氏名、生年月日、住所及び職名</t>
  </si>
  <si>
    <t>・登記事項証明書又は条例等
・誓約書</t>
  </si>
  <si>
    <t>代表者の姓、住所または職名の変更のみの場合は、誓約書は不要</t>
  </si>
  <si>
    <t>登記事項証明書又は条例等</t>
  </si>
  <si>
    <t>・登記事項証明書又は条例等</t>
  </si>
  <si>
    <t>事業所の平面図</t>
  </si>
  <si>
    <t>・平面図（参考様式２）</t>
  </si>
  <si>
    <t>建物の構造概要及び平面図</t>
  </si>
  <si>
    <r>
      <rPr>
        <sz val="11"/>
        <rFont val="DejaVu Sans"/>
        <family val="2"/>
      </rPr>
      <t>・建物の構造概要及び平面図（付票</t>
    </r>
    <r>
      <rPr>
        <sz val="11"/>
        <rFont val="游ゴシック"/>
        <family val="3"/>
      </rPr>
      <t>2</t>
    </r>
    <r>
      <rPr>
        <sz val="11"/>
        <rFont val="DejaVu Sans"/>
        <family val="2"/>
      </rPr>
      <t>、参考様式２）</t>
    </r>
  </si>
  <si>
    <t>設備の概要</t>
  </si>
  <si>
    <t>・設備等一覧表（参考様式３）</t>
  </si>
  <si>
    <t>利用者の推定数</t>
  </si>
  <si>
    <t>・従業者の勤務の体制及び勤務形態一覧表
・（必要に応じて）資格証の写し</t>
  </si>
  <si>
    <t>利用者の定員</t>
  </si>
  <si>
    <t>事業所の管理者の氏名、生年月日及び住所</t>
  </si>
  <si>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</si>
  <si>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サービス提供責任者の氏名、生年月日、住所及び経歴</t>
  </si>
  <si>
    <r>
      <rPr>
        <sz val="11"/>
        <rFont val="DejaVu Sans"/>
        <family val="2"/>
      </rPr>
      <t>・サービス提供責任者の経歴
※介護福祉士登録証の写し等に代えることが可能（平成</t>
    </r>
    <r>
      <rPr>
        <sz val="11"/>
        <rFont val="游ゴシック"/>
        <family val="3"/>
      </rPr>
      <t>20</t>
    </r>
    <r>
      <rPr>
        <sz val="11"/>
        <rFont val="DejaVu Sans"/>
        <family val="2"/>
      </rPr>
      <t>年</t>
    </r>
    <r>
      <rPr>
        <sz val="11"/>
        <rFont val="游ゴシック"/>
        <family val="3"/>
      </rPr>
      <t>7</t>
    </r>
    <r>
      <rPr>
        <sz val="11"/>
        <rFont val="DejaVu Sans"/>
        <family val="2"/>
      </rPr>
      <t>月</t>
    </r>
    <r>
      <rPr>
        <sz val="11"/>
        <rFont val="游ゴシック"/>
        <family val="3"/>
      </rPr>
      <t>29</t>
    </r>
    <r>
      <rPr>
        <sz val="11"/>
        <rFont val="DejaVu Sans"/>
        <family val="2"/>
      </rPr>
      <t>日老振発第</t>
    </r>
    <r>
      <rPr>
        <sz val="11"/>
        <rFont val="游ゴシック"/>
        <family val="3"/>
      </rPr>
      <t>0729002</t>
    </r>
    <r>
      <rPr>
        <sz val="11"/>
        <rFont val="DejaVu Sans"/>
        <family val="2"/>
      </rPr>
      <t>号）
・資格証の写し（サービス提供責任者の資格要件を満たす資格証の写しのみで可）
・従業者の勤務の体制及び勤務形態一覧表</t>
    </r>
  </si>
  <si>
    <t>サービス提供責任者の変更の場合の「従業者の勤務の体制及び勤務形態一覧表」には、サービス提供責任者の人員配置基準を確認できる情報のみの記載で可。（サービス提供責任者の勤務状況、常勤の訪問介護員等が勤務すべき時間数、前３か月の利用者数の平均値など。）</t>
  </si>
  <si>
    <t>運営規程
【変更事項が以下の①～③のいずれかの場合】
①従業者の職種、員数及び職務の内容
②営業日及び営業時間
③利用定員数</t>
  </si>
  <si>
    <t>・変更後の運営規程
・従業者の勤務の体制及び勤務形態一覧表
・（必要に応じて）資格証の写し</t>
  </si>
  <si>
    <t>運営規程
【変更事項が上記の①～③以外の場合】</t>
  </si>
  <si>
    <t>・変更後の運営規程</t>
  </si>
  <si>
    <t>従業者の勤務の体制及び勤務形態一覧表　記入方法　（訪問型サービス）</t>
  </si>
  <si>
    <r>
      <rPr>
        <sz val="12"/>
        <rFont val="DejaVu Sans"/>
        <family val="2"/>
      </rPr>
      <t>　</t>
    </r>
    <r>
      <rPr>
        <sz val="12"/>
        <rFont val="HGSｺﾞｼｯｸM"/>
        <family val="3"/>
      </rPr>
      <t xml:space="preserve">(4) </t>
    </r>
    <r>
      <rPr>
        <sz val="12"/>
        <rFont val="DejaVu Sans"/>
        <family val="2"/>
      </rPr>
      <t>従業者の職種について、下記のうち該当する職種をプルダウンより選択してください。（直接入力も可能です。）</t>
    </r>
  </si>
  <si>
    <t>サービス提供責任者</t>
  </si>
  <si>
    <t>訪問介護員</t>
  </si>
  <si>
    <r>
      <rPr>
        <sz val="12"/>
        <rFont val="DejaVu Sans"/>
        <family val="2"/>
      </rPr>
      <t>※介護予防訪問介護相当サービスの場合、サービス提供責任者は介護訪問員から選任しますが、この場合は「サービス提供責任者」として</t>
    </r>
    <r>
      <rPr>
        <sz val="12"/>
        <rFont val="HGSｺﾞｼｯｸM"/>
        <family val="3"/>
      </rPr>
      <t>1</t>
    </r>
    <r>
      <rPr>
        <sz val="12"/>
        <rFont val="DejaVu Sans"/>
        <family val="2"/>
      </rPr>
      <t>行にまとめて記入してください。</t>
    </r>
  </si>
  <si>
    <r>
      <rPr>
        <sz val="12"/>
        <rFont val="DejaVu Sans"/>
        <family val="2"/>
      </rPr>
      <t>　</t>
    </r>
    <r>
      <rPr>
        <sz val="12"/>
        <rFont val="HGSｺﾞｼｯｸM"/>
        <family val="3"/>
      </rPr>
      <t xml:space="preserve">(5) </t>
    </r>
    <r>
      <rPr>
        <sz val="12"/>
        <rFont val="DejaVu Sans"/>
        <family val="2"/>
      </rPr>
      <t>従業者の勤務形態について、下記のうち該当する区分の記号をプルダウンより選択してください。</t>
    </r>
  </si>
  <si>
    <r>
      <rPr>
        <sz val="12"/>
        <rFont val="DejaVu Sans"/>
        <family val="2"/>
      </rPr>
      <t>　</t>
    </r>
    <r>
      <rPr>
        <sz val="12"/>
        <rFont val="HGSｺﾞｼｯｸM"/>
        <family val="3"/>
      </rPr>
      <t xml:space="preserve">(6) </t>
    </r>
    <r>
      <rPr>
        <sz val="12"/>
        <rFont val="DejaVu Sans"/>
        <family val="2"/>
      </rPr>
      <t>従業者の保有する資格について、該当する資格名称をプルダウンより選択してください。（直接入力も可能です。）</t>
    </r>
  </si>
  <si>
    <r>
      <rPr>
        <b/>
        <sz val="12"/>
        <rFont val="DejaVu Sans"/>
        <family val="2"/>
      </rPr>
      <t xml:space="preserve">       ※選択した資格及び研修に関して、</t>
    </r>
    <r>
      <rPr>
        <b/>
        <u/>
        <sz val="12"/>
        <rFont val="DejaVu Sans"/>
        <family val="2"/>
      </rPr>
      <t>必要に応じて、</t>
    </r>
    <r>
      <rPr>
        <b/>
        <sz val="12"/>
        <rFont val="DejaVu Sans"/>
        <family val="2"/>
      </rPr>
      <t>資格証又は研修修了証等の写しを添付資料として提出してください。</t>
    </r>
  </si>
  <si>
    <r>
      <rPr>
        <sz val="12"/>
        <rFont val="DejaVu Sans"/>
        <family val="2"/>
      </rPr>
      <t>　</t>
    </r>
    <r>
      <rPr>
        <sz val="12"/>
        <rFont val="HGSｺﾞｼｯｸM"/>
        <family val="3"/>
      </rPr>
      <t xml:space="preserve">(7) </t>
    </r>
    <r>
      <rPr>
        <sz val="12"/>
        <rFont val="DejaVu Sans"/>
        <family val="2"/>
      </rPr>
      <t>従業者の氏名を記入してください。</t>
    </r>
  </si>
  <si>
    <r>
      <rPr>
        <sz val="12"/>
        <rFont val="DejaVu Sans"/>
        <family val="2"/>
      </rPr>
      <t>　</t>
    </r>
    <r>
      <rPr>
        <sz val="12"/>
        <rFont val="HGSｺﾞｼｯｸM"/>
        <family val="3"/>
      </rPr>
      <t xml:space="preserve">(8) </t>
    </r>
    <r>
      <rPr>
        <sz val="12"/>
        <rFont val="DejaVu Sans"/>
        <family val="2"/>
      </rPr>
      <t>申請する事業に係る従業者（管理者を含む。）の</t>
    </r>
    <r>
      <rPr>
        <sz val="12"/>
        <rFont val="HGSｺﾞｼｯｸM"/>
        <family val="3"/>
      </rPr>
      <t>1</t>
    </r>
    <r>
      <rPr>
        <sz val="12"/>
        <rFont val="DejaVu Sans"/>
        <family val="2"/>
      </rPr>
      <t>ヶ月分の勤務時間を入力してください。</t>
    </r>
  </si>
  <si>
    <r>
      <rPr>
        <sz val="12"/>
        <rFont val="DejaVu Sans"/>
        <family val="2"/>
      </rPr>
      <t>　</t>
    </r>
    <r>
      <rPr>
        <sz val="12"/>
        <rFont val="HGSｺﾞｼｯｸM"/>
        <family val="3"/>
      </rPr>
      <t xml:space="preserve">(9) </t>
    </r>
    <r>
      <rPr>
        <sz val="12"/>
        <rFont val="DejaVu Sans"/>
        <family val="2"/>
      </rPr>
      <t>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</si>
  <si>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</si>
  <si>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DejaVu Sans"/>
        <family val="2"/>
      </rPr>
      <t>　</t>
    </r>
    <r>
      <rPr>
        <sz val="12"/>
        <rFont val="HGSｺﾞｼｯｸM"/>
        <family val="3"/>
      </rPr>
      <t xml:space="preserve">(10)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</si>
  <si>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(11) </t>
    </r>
    <r>
      <rPr>
        <sz val="12"/>
        <rFont val="DejaVu Sans"/>
        <family val="2"/>
      </rPr>
      <t>申請する事業所以外の事業所・施設との兼務がある場合は、兼務先の事業所・施設の名称、兼務する職務の内容について記入してください。</t>
    </r>
  </si>
  <si>
    <r>
      <rPr>
        <sz val="12"/>
        <rFont val="DejaVu Sans"/>
        <family val="2"/>
      </rPr>
      <t>　</t>
    </r>
    <r>
      <rPr>
        <sz val="12"/>
        <rFont val="HGSｺﾞｼｯｸM"/>
        <family val="3"/>
      </rPr>
      <t>(12)</t>
    </r>
    <r>
      <rPr>
        <sz val="12"/>
        <rFont val="DejaVu Sans"/>
        <family val="2"/>
      </rPr>
      <t>前</t>
    </r>
    <r>
      <rPr>
        <sz val="12"/>
        <rFont val="HGSｺﾞｼｯｸM"/>
        <family val="3"/>
      </rPr>
      <t>3</t>
    </r>
    <r>
      <rPr>
        <sz val="12"/>
        <rFont val="DejaVu Sans"/>
        <family val="2"/>
      </rPr>
      <t>か月の利用者数をそれぞれの欄に入力してください。新規または再開の場合は、推定数とします。</t>
    </r>
  </si>
  <si>
    <r>
      <rPr>
        <sz val="12"/>
        <rFont val="DejaVu Sans"/>
        <family val="2"/>
      </rPr>
      <t>　</t>
    </r>
    <r>
      <rPr>
        <sz val="12"/>
        <rFont val="HGSｺﾞｼｯｸM"/>
        <family val="3"/>
      </rPr>
      <t>(13)</t>
    </r>
    <r>
      <rPr>
        <sz val="12"/>
        <rFont val="DejaVu Sans"/>
        <family val="2"/>
      </rPr>
      <t>【任意入力】 訪問介護員について、各欄に該当する数字を入力し、常勤換算後の人数を算出してください。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</si>
  <si>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</si>
  <si>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</si>
  <si>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DejaVu Sans"/>
        <family val="2"/>
      </rPr>
      <t>　　　　　したがって、勤務形態「</t>
    </r>
    <r>
      <rPr>
        <sz val="11"/>
        <color rgb="FF000000"/>
        <rFont val="Calibri"/>
        <family val="2"/>
      </rPr>
      <t>A</t>
    </r>
    <r>
      <rPr>
        <sz val="11"/>
        <color rgb="FF000000"/>
        <rFont val="DejaVu Sans"/>
        <family val="2"/>
      </rPr>
      <t>：常勤で専従」及び「</t>
    </r>
    <r>
      <rPr>
        <sz val="11"/>
        <color rgb="FF000000"/>
        <rFont val="Calibri"/>
        <family val="2"/>
      </rPr>
      <t>B</t>
    </r>
    <r>
      <rPr>
        <sz val="11"/>
        <color rgb="FF000000"/>
        <rFont val="DejaVu Sans"/>
        <family val="2"/>
      </rPr>
      <t>：常勤で兼務」については、実態に応じて「常勤換算の対象時間数」及び「常勤換算方法対象外の常勤の従業者の人数」を確認し、</t>
    </r>
  </si>
  <si>
    <t>　　　　　手入力すること。</t>
  </si>
  <si>
    <r>
      <rPr>
        <sz val="11"/>
        <color rgb="FF000000"/>
        <rFont val="DejaVu Sans"/>
        <family val="2"/>
      </rPr>
      <t>　　　　○ 職員が育児・介護休業法による短時間勤務制度等を利用する場合、週</t>
    </r>
    <r>
      <rPr>
        <sz val="11"/>
        <color rgb="FF000000"/>
        <rFont val="游ゴシック"/>
        <family val="3"/>
      </rPr>
      <t>30</t>
    </r>
    <r>
      <rPr>
        <sz val="11"/>
        <color rgb="FF000000"/>
        <rFont val="DejaVu Sans"/>
        <family val="2"/>
      </rPr>
      <t>時間以上の勤務で、常勤換算方法での計算にあたり、常勤の従業者が勤務すべき時間数を満たしたものとし、</t>
    </r>
  </si>
  <si>
    <r>
      <rPr>
        <sz val="11"/>
        <color rgb="FF000000"/>
        <rFont val="DejaVu Sans"/>
        <family val="2"/>
      </rPr>
      <t>　　　　　１（常勤）として取り扱うことが可能です。この場合、勤務形態の記号は「</t>
    </r>
    <r>
      <rPr>
        <sz val="11"/>
        <color rgb="FF000000"/>
        <rFont val="游ゴシック"/>
        <family val="3"/>
      </rPr>
      <t>A</t>
    </r>
    <r>
      <rPr>
        <sz val="11"/>
        <color rgb="FF000000"/>
        <rFont val="DejaVu Sans"/>
        <family val="2"/>
      </rPr>
      <t>」または「</t>
    </r>
    <r>
      <rPr>
        <sz val="11"/>
        <color rgb="FF000000"/>
        <rFont val="游ゴシック"/>
        <family val="3"/>
      </rPr>
      <t>B</t>
    </r>
    <r>
      <rPr>
        <sz val="11"/>
        <color rgb="FF000000"/>
        <rFont val="DejaVu Sans"/>
        <family val="2"/>
      </rPr>
      <t>」とし、人員基準の確認の表においては、「常勤換算方法対象外の常勤の従業者の人数」の欄に</t>
    </r>
  </si>
  <si>
    <r>
      <rPr>
        <sz val="11"/>
        <color rgb="FF000000"/>
        <rFont val="DejaVu Sans"/>
        <family val="2"/>
      </rPr>
      <t>　　　　　１（人）として入力してください。また、「</t>
    </r>
    <r>
      <rPr>
        <sz val="11"/>
        <color rgb="FF000000"/>
        <rFont val="游ゴシック"/>
        <family val="3"/>
      </rPr>
      <t>(11)</t>
    </r>
    <r>
      <rPr>
        <sz val="11"/>
        <color rgb="FF000000"/>
        <rFont val="DejaVu Sans"/>
        <family val="2"/>
      </rPr>
      <t>兼務状況等」の欄に「短時間勤務制度利用」と記入してください。</t>
    </r>
  </si>
  <si>
    <t>従業者の勤務の体制及び勤務形態一覧表</t>
  </si>
  <si>
    <t>サービス種別</t>
  </si>
  <si>
    <t>介護予防訪問介護相当サービス</t>
  </si>
  <si>
    <r>
      <rPr>
        <sz val="16"/>
        <rFont val="HGSｺﾞｼｯｸM"/>
        <family val="3"/>
      </rPr>
      <t xml:space="preserve">(4) 
</t>
    </r>
    <r>
      <rPr>
        <sz val="16"/>
        <rFont val="DejaVu Sans"/>
        <family val="2"/>
      </rPr>
      <t>職種</t>
    </r>
  </si>
  <si>
    <r>
      <rPr>
        <sz val="16"/>
        <rFont val="HGSｺﾞｼｯｸM"/>
        <family val="3"/>
      </rPr>
      <t xml:space="preserve">(5)
</t>
    </r>
    <r>
      <rPr>
        <sz val="16"/>
        <rFont val="DejaVu Sans"/>
        <family val="2"/>
      </rPr>
      <t>勤務
形態</t>
    </r>
  </si>
  <si>
    <r>
      <rPr>
        <sz val="16"/>
        <rFont val="HGSｺﾞｼｯｸM"/>
        <family val="3"/>
      </rPr>
      <t xml:space="preserve">(6)
</t>
    </r>
    <r>
      <rPr>
        <sz val="16"/>
        <rFont val="DejaVu Sans"/>
        <family val="2"/>
      </rPr>
      <t>資格</t>
    </r>
  </si>
  <si>
    <r>
      <rPr>
        <sz val="16"/>
        <rFont val="HGSｺﾞｼｯｸM"/>
        <family val="3"/>
      </rPr>
      <t xml:space="preserve">(7) </t>
    </r>
    <r>
      <rPr>
        <sz val="16"/>
        <rFont val="DejaVu Sans"/>
        <family val="2"/>
      </rPr>
      <t>氏　名</t>
    </r>
  </si>
  <si>
    <t>(8)</t>
  </si>
  <si>
    <r>
      <rPr>
        <sz val="12"/>
        <rFont val="HGSｺﾞｼｯｸM"/>
        <family val="3"/>
      </rPr>
      <t xml:space="preserve">(10)
</t>
    </r>
    <r>
      <rPr>
        <sz val="11"/>
        <rFont val="DejaVu Sans"/>
        <family val="2"/>
      </rPr>
      <t>週平均
勤務時間数</t>
    </r>
  </si>
  <si>
    <r>
      <rPr>
        <sz val="16"/>
        <rFont val="HGSｺﾞｼｯｸM"/>
        <family val="3"/>
      </rPr>
      <t xml:space="preserve">(11) </t>
    </r>
    <r>
      <rPr>
        <sz val="16"/>
        <rFont val="DejaVu Sans"/>
        <family val="2"/>
      </rPr>
      <t>兼務状況
（兼務先／兼務する職務の内容）等</t>
    </r>
  </si>
  <si>
    <t>※介護予防訪問介護相当サービスの場合</t>
  </si>
  <si>
    <r>
      <rPr>
        <sz val="14"/>
        <rFont val="HGSｺﾞｼｯｸM"/>
        <family val="3"/>
      </rPr>
      <t>(12)</t>
    </r>
    <r>
      <rPr>
        <sz val="14"/>
        <rFont val="DejaVu Sans"/>
        <family val="2"/>
      </rPr>
      <t>サービス提供責任者の配置基準（前３か月の利用者数）</t>
    </r>
  </si>
  <si>
    <r>
      <rPr>
        <sz val="14"/>
        <rFont val="HGSｺﾞｼｯｸM"/>
        <family val="3"/>
      </rPr>
      <t>(13)</t>
    </r>
    <r>
      <rPr>
        <sz val="14"/>
        <rFont val="DejaVu Sans"/>
        <family val="2"/>
      </rPr>
      <t>【任意入力】人員基準の確認（訪問介護員）</t>
    </r>
  </si>
  <si>
    <t>（勤務形態の記号）</t>
  </si>
  <si>
    <r>
      <rPr>
        <sz val="14"/>
        <rFont val="HGSｺﾞｼｯｸM"/>
        <family val="3"/>
      </rPr>
      <t>(</t>
    </r>
    <r>
      <rPr>
        <sz val="14"/>
        <rFont val="DejaVu Sans"/>
        <family val="2"/>
      </rPr>
      <t>新規申請の場合は推定数）</t>
    </r>
  </si>
  <si>
    <t>（人）</t>
  </si>
  <si>
    <t>勤務形態</t>
  </si>
  <si>
    <t>勤務時間数合計</t>
  </si>
  <si>
    <t>常勤換算の対象時間数</t>
  </si>
  <si>
    <t>常勤換算方法対象外の</t>
  </si>
  <si>
    <t>合計</t>
  </si>
  <si>
    <t>当月合計</t>
  </si>
  <si>
    <t>週平均</t>
  </si>
  <si>
    <t>常勤の従業者の人数</t>
  </si>
  <si>
    <t>要介護者</t>
  </si>
  <si>
    <t>要支援者等</t>
  </si>
  <si>
    <t>（平均利用者数）</t>
  </si>
  <si>
    <t>■ 常勤換算方法による人数</t>
  </si>
  <si>
    <t>基準：</t>
  </si>
  <si>
    <t>週</t>
  </si>
  <si>
    <t>常勤換算の</t>
  </si>
  <si>
    <t>常勤の従業者が</t>
  </si>
  <si>
    <t>平均利用者数</t>
  </si>
  <si>
    <t>（※）</t>
  </si>
  <si>
    <t>の必要配置人数</t>
  </si>
  <si>
    <t>常勤換算後の人数</t>
  </si>
  <si>
    <t>÷</t>
  </si>
  <si>
    <t>＝</t>
  </si>
  <si>
    <t>⇒</t>
  </si>
  <si>
    <r>
      <rPr>
        <sz val="14"/>
        <rFont val="DejaVu Sans"/>
        <family val="2"/>
      </rPr>
      <t>（小数点第</t>
    </r>
    <r>
      <rPr>
        <sz val="14"/>
        <rFont val="HGSｺﾞｼｯｸM"/>
        <family val="3"/>
      </rPr>
      <t>1</t>
    </r>
    <r>
      <rPr>
        <sz val="14"/>
        <rFont val="DejaVu Sans"/>
        <family val="2"/>
      </rPr>
      <t>位に切り上げ）</t>
    </r>
  </si>
  <si>
    <r>
      <rPr>
        <sz val="14"/>
        <rFont val="DejaVu Sans"/>
        <family val="2"/>
      </rPr>
      <t>（小数点第</t>
    </r>
    <r>
      <rPr>
        <sz val="14"/>
        <rFont val="HGSｺﾞｼｯｸM"/>
        <family val="3"/>
      </rPr>
      <t>2</t>
    </r>
    <r>
      <rPr>
        <sz val="14"/>
        <rFont val="DejaVu Sans"/>
        <family val="2"/>
      </rPr>
      <t>位以下切り捨て）</t>
    </r>
  </si>
  <si>
    <r>
      <rPr>
        <sz val="14"/>
        <rFont val="DejaVu Sans"/>
        <family val="2"/>
      </rPr>
      <t>（※）以下の要件を全て満たす場合、利用者の数が</t>
    </r>
    <r>
      <rPr>
        <sz val="14"/>
        <rFont val="HGSｺﾞｼｯｸM"/>
        <family val="3"/>
      </rPr>
      <t>50</t>
    </r>
    <r>
      <rPr>
        <sz val="14"/>
        <rFont val="DejaVu Sans"/>
        <family val="2"/>
      </rPr>
      <t>人または</t>
    </r>
  </si>
  <si>
    <t>■ 訪問介護員等の常勤換算方法による人数</t>
  </si>
  <si>
    <t>その端数を増すごとに１人以上で可</t>
  </si>
  <si>
    <t>　　・常勤のサービス提供責任者を３人以上配置</t>
  </si>
  <si>
    <t>常勤換算方法による人数</t>
  </si>
  <si>
    <r>
      <rPr>
        <sz val="14"/>
        <rFont val="DejaVu Sans"/>
        <family val="2"/>
      </rPr>
      <t>　　・サービス提供責任者の業務に主として従事する者を</t>
    </r>
    <r>
      <rPr>
        <sz val="14"/>
        <rFont val="HGSｺﾞｼｯｸM"/>
        <family val="3"/>
      </rPr>
      <t>1</t>
    </r>
    <r>
      <rPr>
        <sz val="14"/>
        <rFont val="DejaVu Sans"/>
        <family val="2"/>
      </rPr>
      <t>人以上配置</t>
    </r>
  </si>
  <si>
    <t>＋</t>
  </si>
  <si>
    <t>　　・サービス提供責任者が行う業務が効率的に行われている</t>
  </si>
  <si>
    <t>実務者研修修了者</t>
  </si>
  <si>
    <t>介護職員初任者研修修了者</t>
  </si>
  <si>
    <t>１．サービス種別</t>
  </si>
  <si>
    <t>サービス種別名</t>
  </si>
  <si>
    <t>２．職種名・資格名称</t>
  </si>
  <si>
    <t>資格</t>
  </si>
  <si>
    <t>旧介護職員基礎研修課程修了者</t>
  </si>
  <si>
    <r>
      <rPr>
        <sz val="16"/>
        <rFont val="DejaVu Sans"/>
        <family val="2"/>
      </rPr>
      <t>旧ホームヘルパー</t>
    </r>
    <r>
      <rPr>
        <sz val="16"/>
        <rFont val="HGSｺﾞｼｯｸM"/>
        <family val="3"/>
      </rPr>
      <t>1</t>
    </r>
    <r>
      <rPr>
        <sz val="16"/>
        <rFont val="DejaVu Sans"/>
        <family val="2"/>
      </rPr>
      <t>級課程修了者</t>
    </r>
  </si>
  <si>
    <t>生活援助従事者研修修了者</t>
  </si>
  <si>
    <t>共生型訪問介護のサービス提供責任者</t>
  </si>
  <si>
    <r>
      <rPr>
        <sz val="16"/>
        <rFont val="DejaVu Sans"/>
        <family val="2"/>
      </rPr>
      <t>旧ホームヘルパー</t>
    </r>
    <r>
      <rPr>
        <sz val="16"/>
        <rFont val="HGSｺﾞｼｯｸM"/>
        <family val="3"/>
      </rPr>
      <t>2</t>
    </r>
    <r>
      <rPr>
        <sz val="16"/>
        <rFont val="DejaVu Sans"/>
        <family val="2"/>
      </rPr>
      <t>級課程修了者</t>
    </r>
  </si>
  <si>
    <t>【自治体の皆様へ】</t>
  </si>
  <si>
    <r>
      <rPr>
        <sz val="16"/>
        <color rgb="FF000000"/>
        <rFont val="游ゴシック"/>
        <family val="2"/>
      </rPr>
      <t>※ INDIRECT</t>
    </r>
    <r>
      <rPr>
        <sz val="16"/>
        <color rgb="FF000000"/>
        <rFont val="DejaVu Sans"/>
        <family val="2"/>
      </rPr>
      <t>関数使用のため、以下のとおりセルに「名前の定義」をしています。</t>
    </r>
  </si>
  <si>
    <r>
      <rPr>
        <sz val="16"/>
        <color rgb="FF000000"/>
        <rFont val="DejaVu Sans"/>
        <family val="2"/>
      </rPr>
      <t>　</t>
    </r>
    <r>
      <rPr>
        <sz val="16"/>
        <color rgb="FF000000"/>
        <rFont val="游ゴシック"/>
        <family val="2"/>
      </rPr>
      <t>12</t>
    </r>
    <r>
      <rPr>
        <sz val="16"/>
        <color rgb="FF000000"/>
        <rFont val="DejaVu Sans"/>
        <family val="2"/>
      </rPr>
      <t>行目・・・「職種」</t>
    </r>
  </si>
  <si>
    <r>
      <rPr>
        <sz val="16"/>
        <color rgb="FF000000"/>
        <rFont val="DejaVu Sans"/>
        <family val="2"/>
      </rPr>
      <t>　</t>
    </r>
    <r>
      <rPr>
        <sz val="16"/>
        <color rgb="FF000000"/>
        <rFont val="游ゴシック"/>
        <family val="2"/>
      </rPr>
      <t>C</t>
    </r>
    <r>
      <rPr>
        <sz val="16"/>
        <color rgb="FF000000"/>
        <rFont val="DejaVu Sans"/>
        <family val="2"/>
      </rPr>
      <t>列・・・「管理者」</t>
    </r>
  </si>
  <si>
    <r>
      <rPr>
        <sz val="16"/>
        <color rgb="FF000000"/>
        <rFont val="DejaVu Sans"/>
        <family val="2"/>
      </rPr>
      <t>　</t>
    </r>
    <r>
      <rPr>
        <sz val="16"/>
        <color rgb="FF000000"/>
        <rFont val="游ゴシック"/>
        <family val="2"/>
      </rPr>
      <t>D</t>
    </r>
    <r>
      <rPr>
        <sz val="16"/>
        <color rgb="FF000000"/>
        <rFont val="DejaVu Sans"/>
        <family val="2"/>
      </rPr>
      <t>列・・・「サービス提供責任者」</t>
    </r>
  </si>
  <si>
    <r>
      <rPr>
        <sz val="16"/>
        <color rgb="FF000000"/>
        <rFont val="DejaVu Sans"/>
        <family val="2"/>
      </rPr>
      <t>　</t>
    </r>
    <r>
      <rPr>
        <sz val="16"/>
        <color rgb="FF000000"/>
        <rFont val="游ゴシック"/>
        <family val="2"/>
      </rPr>
      <t>E</t>
    </r>
    <r>
      <rPr>
        <sz val="16"/>
        <color rgb="FF000000"/>
        <rFont val="DejaVu Sans"/>
        <family val="2"/>
      </rPr>
      <t>列・・・「訪問介護員」</t>
    </r>
  </si>
  <si>
    <t>※自治体の条例により定められた資格等、自治体独自の資格を追加する必要がある場合は、上表の空欄に資格名称を追加してください。</t>
  </si>
  <si>
    <t>　行が足りない場合は、適宜追加してください。</t>
  </si>
  <si>
    <r>
      <rPr>
        <sz val="16"/>
        <color rgb="FF000000"/>
        <rFont val="DejaVu Sans"/>
        <family val="2"/>
      </rPr>
      <t>※職種を追加したい場合は、</t>
    </r>
    <r>
      <rPr>
        <sz val="16"/>
        <color rgb="FF000000"/>
        <rFont val="游ゴシック"/>
        <family val="2"/>
      </rPr>
      <t>12</t>
    </r>
    <r>
      <rPr>
        <sz val="16"/>
        <color rgb="FF000000"/>
        <rFont val="DejaVu Sans"/>
        <family val="2"/>
      </rPr>
      <t>行目に職種名を追加し、それぞれの列に必要資格を入力してください。</t>
    </r>
  </si>
  <si>
    <t>　その後、以下の手順で必要資格について「名前の定義」をします。</t>
  </si>
  <si>
    <t>　・「数式」タブ　⇒　「名前の定義」を選択</t>
  </si>
  <si>
    <t>　・「名前」に職種名を入力</t>
  </si>
  <si>
    <r>
      <rPr>
        <sz val="16"/>
        <color rgb="FF000000"/>
        <rFont val="DejaVu Sans"/>
        <family val="2"/>
      </rPr>
      <t>　・「参照範囲」にその職種の必要資格を範囲設定する　⇒　</t>
    </r>
    <r>
      <rPr>
        <sz val="16"/>
        <color rgb="FF000000"/>
        <rFont val="游ゴシック"/>
        <family val="2"/>
      </rPr>
      <t>OK</t>
    </r>
    <r>
      <rPr>
        <sz val="16"/>
        <color rgb="FF000000"/>
        <rFont val="DejaVu Sans"/>
        <family val="2"/>
      </rPr>
      <t>ボタン</t>
    </r>
  </si>
  <si>
    <t>　編集したい場合は、「数式」タブ　⇒　「名前の管理」で編集してください。</t>
  </si>
  <si>
    <r>
      <rPr>
        <sz val="16"/>
        <color rgb="FF000000"/>
        <rFont val="DejaVu Sans"/>
        <family val="2"/>
      </rPr>
      <t>　</t>
    </r>
    <r>
      <rPr>
        <sz val="16"/>
        <color rgb="FF000000"/>
        <rFont val="游ゴシック"/>
        <family val="2"/>
      </rPr>
      <t>G</t>
    </r>
    <r>
      <rPr>
        <sz val="16"/>
        <color rgb="FF000000"/>
        <rFont val="DejaVu Sans"/>
        <family val="2"/>
      </rPr>
      <t>列・・・「機能訓練指導員」</t>
    </r>
  </si>
  <si>
    <r>
      <rPr>
        <sz val="16"/>
        <color rgb="FF000000"/>
        <rFont val="DejaVu Sans"/>
        <family val="2"/>
      </rPr>
      <t>　</t>
    </r>
    <r>
      <rPr>
        <sz val="16"/>
        <color rgb="FF000000"/>
        <rFont val="游ゴシック"/>
        <family val="2"/>
      </rPr>
      <t>F</t>
    </r>
    <r>
      <rPr>
        <sz val="16"/>
        <color rgb="FF000000"/>
        <rFont val="DejaVu Sans"/>
        <family val="2"/>
      </rPr>
      <t>列・・・「介護職員」</t>
    </r>
  </si>
  <si>
    <r>
      <rPr>
        <sz val="16"/>
        <color rgb="FF000000"/>
        <rFont val="DejaVu Sans"/>
        <family val="2"/>
      </rPr>
      <t>　</t>
    </r>
    <r>
      <rPr>
        <sz val="16"/>
        <color rgb="FF000000"/>
        <rFont val="游ゴシック"/>
        <family val="2"/>
      </rPr>
      <t>E</t>
    </r>
    <r>
      <rPr>
        <sz val="16"/>
        <color rgb="FF000000"/>
        <rFont val="DejaVu Sans"/>
        <family val="2"/>
      </rPr>
      <t>列・・・「看護職員」</t>
    </r>
  </si>
  <si>
    <r>
      <rPr>
        <sz val="16"/>
        <color rgb="FF000000"/>
        <rFont val="DejaVu Sans"/>
        <family val="2"/>
      </rPr>
      <t>　</t>
    </r>
    <r>
      <rPr>
        <sz val="16"/>
        <color rgb="FF000000"/>
        <rFont val="游ゴシック"/>
        <family val="2"/>
      </rPr>
      <t>D</t>
    </r>
    <r>
      <rPr>
        <sz val="16"/>
        <color rgb="FF000000"/>
        <rFont val="DejaVu Sans"/>
        <family val="2"/>
      </rPr>
      <t>列・・・「生活相談員」</t>
    </r>
  </si>
  <si>
    <r>
      <rPr>
        <sz val="16"/>
        <color rgb="FF000000"/>
        <rFont val="DejaVu Sans"/>
        <family val="2"/>
      </rPr>
      <t>　</t>
    </r>
    <r>
      <rPr>
        <sz val="16"/>
        <color rgb="FF000000"/>
        <rFont val="游ゴシック"/>
        <family val="2"/>
      </rPr>
      <t>C12</t>
    </r>
    <r>
      <rPr>
        <sz val="16"/>
        <color rgb="FF000000"/>
        <rFont val="DejaVu Sans"/>
        <family val="2"/>
      </rPr>
      <t>～</t>
    </r>
    <r>
      <rPr>
        <sz val="16"/>
        <color rgb="FF000000"/>
        <rFont val="游ゴシック"/>
        <family val="2"/>
      </rPr>
      <t>L12</t>
    </r>
    <r>
      <rPr>
        <sz val="16"/>
        <color rgb="FF000000"/>
        <rFont val="DejaVu Sans"/>
        <family val="2"/>
      </rPr>
      <t>・・・「職種」</t>
    </r>
  </si>
  <si>
    <t>きゅう師</t>
  </si>
  <si>
    <t>はり師</t>
  </si>
  <si>
    <t>あん摩マッサージ指圧師</t>
  </si>
  <si>
    <t>柔道整復師</t>
  </si>
  <si>
    <t>言語聴覚士</t>
  </si>
  <si>
    <t>精神保健福祉士</t>
  </si>
  <si>
    <t>作業療法士</t>
  </si>
  <si>
    <t>理学療法士</t>
  </si>
  <si>
    <r>
      <rPr>
        <sz val="14"/>
        <rFont val="ＭＳ Ｐゴシック"/>
        <family val="3"/>
        <charset val="128"/>
      </rPr>
      <t xml:space="preserve">（参考）
</t>
    </r>
    <r>
      <rPr>
        <sz val="14"/>
        <rFont val="HGSｺﾞｼｯｸM"/>
        <family val="3"/>
      </rPr>
      <t>(19) 1</t>
    </r>
    <r>
      <rPr>
        <sz val="14"/>
        <rFont val="ＭＳ Ｐゴシック"/>
        <family val="3"/>
        <charset val="128"/>
      </rPr>
      <t>日の職種別人員内訳</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</si>
</sst>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 ;[Red]\(#,##0\)"/>
    <numFmt numFmtId="178" formatCode="#,##0.0#"/>
    <numFmt numFmtId="179" formatCode="h:mm;@"/>
    <numFmt numFmtId="180" formatCode="0&quot;月&quot;"/>
    <numFmt numFmtId="181" formatCode="#,##0&quot;人&quot;"/>
    <numFmt numFmtId="182" formatCode="#,##0.##"/>
    <numFmt numFmtId="183" formatCode="#,##0.0;[Red]\-#,##0.0"/>
    <numFmt numFmtId="184" formatCode="0.0&quot;人以上&quot;"/>
    <numFmt numFmtId="185" formatCode="#,##0.0&quot;人&quot;"/>
  </numFmts>
  <fonts count="56">
    <font>
      <sz val="11"/>
      <color rgb="FF000000"/>
      <name val="游ゴシック"/>
      <family val="2"/>
    </font>
    <font>
      <sz val="11"/>
      <color rgb="FF000000"/>
      <name val="游ゴシック"/>
      <family val="2"/>
    </font>
    <font>
      <sz val="6"/>
      <name val="ＭＳ Ｐゴシック"/>
      <family val="3"/>
      <charset val="128"/>
    </font>
    <font>
      <sz val="11"/>
      <color rgb="FF000000"/>
      <name val="DejaVu Sans"/>
      <family val="2"/>
    </font>
    <font>
      <sz val="12"/>
      <name val="HGSｺﾞｼｯｸM"/>
      <family val="3"/>
    </font>
    <font>
      <b/>
      <sz val="14"/>
      <name val="DejaVu Sans"/>
      <family val="2"/>
    </font>
    <font>
      <sz val="12"/>
      <name val="DejaVu Sans"/>
      <family val="2"/>
    </font>
    <font>
      <b/>
      <sz val="12"/>
      <color rgb="FFFF0000"/>
      <name val="DejaVu Sans"/>
      <family val="2"/>
    </font>
    <font>
      <sz val="12"/>
      <name val="HGSｺﾞｼｯｸE"/>
      <family val="3"/>
    </font>
    <font>
      <u/>
      <sz val="12"/>
      <name val="DejaVu Sans"/>
      <family val="2"/>
    </font>
    <font>
      <b/>
      <sz val="12"/>
      <name val="DejaVu Sans"/>
      <family val="2"/>
    </font>
    <font>
      <b/>
      <u/>
      <sz val="12"/>
      <name val="DejaVu Sans"/>
      <family val="2"/>
    </font>
    <font>
      <sz val="14"/>
      <name val="HGSｺﾞｼｯｸM"/>
      <family val="3"/>
    </font>
    <font>
      <sz val="12"/>
      <color rgb="FF000000"/>
      <name val="DejaVu Sans"/>
      <family val="2"/>
    </font>
    <font>
      <sz val="12"/>
      <color rgb="FF000000"/>
      <name val="HGSｺﾞｼｯｸM"/>
      <family val="3"/>
    </font>
    <font>
      <sz val="16"/>
      <name val="HGSｺﾞｼｯｸM"/>
      <family val="3"/>
    </font>
    <font>
      <sz val="16"/>
      <name val="DejaVu Sans"/>
      <family val="2"/>
    </font>
    <font>
      <b/>
      <sz val="16"/>
      <name val="DejaVu Sans"/>
      <family val="2"/>
    </font>
    <font>
      <b/>
      <sz val="14"/>
      <name val="HGSｺﾞｼｯｸM"/>
      <family val="3"/>
    </font>
    <font>
      <b/>
      <sz val="16"/>
      <name val="HGSｺﾞｼｯｸM"/>
      <family val="3"/>
    </font>
    <font>
      <sz val="14"/>
      <name val="DejaVu Sans"/>
      <family val="2"/>
    </font>
    <font>
      <b/>
      <sz val="12"/>
      <name val="HGSｺﾞｼｯｸM"/>
      <family val="3"/>
    </font>
    <font>
      <sz val="10"/>
      <name val="HGSｺﾞｼｯｸM"/>
      <family val="3"/>
    </font>
    <font>
      <sz val="10"/>
      <name val="DejaVu Sans"/>
      <family val="2"/>
    </font>
    <font>
      <sz val="11"/>
      <name val="DejaVu Sans"/>
      <family val="2"/>
    </font>
    <font>
      <sz val="6"/>
      <name val="DejaVu Sans"/>
      <family val="2"/>
    </font>
    <font>
      <sz val="12"/>
      <color rgb="FFFFFF99"/>
      <name val="HGSｺﾞｼｯｸM"/>
      <family val="3"/>
    </font>
    <font>
      <sz val="6"/>
      <name val="HGSｺﾞｼｯｸM"/>
      <family val="3"/>
    </font>
    <font>
      <b/>
      <sz val="16"/>
      <color rgb="FFFF0000"/>
      <name val="DejaVu Sans"/>
      <family val="2"/>
    </font>
    <font>
      <sz val="16"/>
      <color rgb="FF000000"/>
      <name val="游ゴシック"/>
      <family val="3"/>
    </font>
    <font>
      <sz val="16"/>
      <color rgb="FF000000"/>
      <name val="DejaVu Sans"/>
      <family val="2"/>
    </font>
    <font>
      <sz val="16"/>
      <color rgb="FFFF0000"/>
      <name val="游ゴシック"/>
      <family val="3"/>
    </font>
    <font>
      <sz val="16"/>
      <color rgb="FFFF0000"/>
      <name val="DejaVu Sans"/>
      <family val="2"/>
    </font>
    <font>
      <sz val="11"/>
      <name val="ＭＳ Ｐゴシック"/>
      <family val="2"/>
    </font>
    <font>
      <sz val="10"/>
      <color rgb="FF000000"/>
      <name val="Times New Roman"/>
      <family val="1"/>
    </font>
    <font>
      <sz val="10"/>
      <color rgb="FF000000"/>
      <name val="ＭＳ Ｐゴシック"/>
      <family val="3"/>
    </font>
    <font>
      <sz val="10"/>
      <color rgb="FF000000"/>
      <name val="DejaVu Sans"/>
      <family val="2"/>
    </font>
    <font>
      <sz val="10.5"/>
      <name val="DejaVu Sans"/>
      <family val="2"/>
    </font>
    <font>
      <sz val="10.5"/>
      <color rgb="FF000000"/>
      <name val="ＭＳ Ｐゴシック"/>
      <family val="3"/>
    </font>
    <font>
      <sz val="10.5"/>
      <color rgb="FF000000"/>
      <name val="DejaVu Sans"/>
      <family val="2"/>
    </font>
    <font>
      <sz val="11"/>
      <color rgb="FF000000"/>
      <name val="ＭＳ Ｐゴシック"/>
      <family val="3"/>
    </font>
    <font>
      <sz val="11"/>
      <name val="ＭＳ Ｐゴシック"/>
      <family val="3"/>
    </font>
    <font>
      <b/>
      <sz val="10.5"/>
      <name val="ＭＳ Ｐゴシック"/>
      <family val="3"/>
    </font>
    <font>
      <sz val="10.5"/>
      <name val="ＭＳ Ｐゴシック"/>
      <family val="3"/>
    </font>
    <font>
      <b/>
      <sz val="12"/>
      <name val="ＭＳ Ｐゴシック"/>
      <family val="3"/>
    </font>
    <font>
      <sz val="14"/>
      <color rgb="FF000000"/>
      <name val="DejaVu Sans"/>
      <family val="2"/>
    </font>
    <font>
      <sz val="11"/>
      <name val="游ゴシック"/>
      <family val="3"/>
    </font>
    <font>
      <b/>
      <sz val="12"/>
      <color rgb="FFFF0000"/>
      <name val="HGSｺﾞｼｯｸM"/>
      <family val="3"/>
    </font>
    <font>
      <sz val="11"/>
      <name val="游ゴシック"/>
      <family val="2"/>
    </font>
    <font>
      <sz val="11"/>
      <color rgb="FF000000"/>
      <name val="Calibri"/>
      <family val="2"/>
    </font>
    <font>
      <sz val="11"/>
      <color rgb="FF000000"/>
      <name val="游ゴシック"/>
      <family val="3"/>
    </font>
    <font>
      <sz val="11"/>
      <name val="HGSｺﾞｼｯｸM"/>
      <family val="3"/>
    </font>
    <font>
      <sz val="14"/>
      <color rgb="FFFF0000"/>
      <name val="HGSｺﾞｼｯｸM"/>
      <family val="3"/>
    </font>
    <font>
      <sz val="16"/>
      <color rgb="FF000000"/>
      <name val="游ゴシック"/>
      <family val="2"/>
    </font>
    <font>
      <sz val="16"/>
      <name val="HGSｺﾞｼｯｸE"/>
      <family val="3"/>
    </font>
    <font>
      <sz val="14"/>
      <name val="ＭＳ Ｐゴシック"/>
      <family val="3"/>
      <charset val="128"/>
    </font>
  </fonts>
  <fills count="10">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DEEBF7"/>
        <bgColor rgb="FFCCFFFF"/>
      </patternFill>
    </fill>
    <fill>
      <patternFill patternType="solid">
        <fgColor rgb="FFFFFFFF"/>
        <bgColor rgb="FFF2F2F2"/>
      </patternFill>
    </fill>
    <fill>
      <patternFill patternType="solid">
        <fgColor rgb="FFF2F2F2"/>
        <bgColor rgb="FFFFFFFF"/>
      </patternFill>
    </fill>
    <fill>
      <patternFill patternType="solid">
        <fgColor rgb="FFCCFFCC"/>
        <bgColor rgb="FFCCECFF"/>
      </patternFill>
    </fill>
    <fill>
      <patternFill patternType="solid">
        <fgColor rgb="FFCCECFF"/>
        <bgColor rgb="FFDEEBF7"/>
      </patternFill>
    </fill>
    <fill>
      <patternFill patternType="solid">
        <fgColor rgb="FFDEEBF7"/>
        <bgColor rgb="FFCCECFF"/>
      </patternFill>
    </fill>
  </fills>
  <borders count="9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medium">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177" fontId="1" fillId="0" borderId="0" applyBorder="0" applyProtection="0">
      <alignment vertical="center"/>
    </xf>
    <xf numFmtId="0" fontId="33" fillId="0" borderId="0"/>
    <xf numFmtId="0" fontId="34" fillId="0" borderId="0"/>
  </cellStyleXfs>
  <cellXfs count="672">
    <xf numFmtId="0" fontId="0" fillId="0" borderId="0" xfId="0">
      <alignment vertical="center"/>
    </xf>
    <xf numFmtId="0" fontId="3" fillId="2" borderId="0" xfId="0" applyFont="1" applyFill="1">
      <alignment vertical="center"/>
    </xf>
    <xf numFmtId="0" fontId="4"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4" fillId="2" borderId="0" xfId="0" applyFont="1" applyFill="1" applyAlignment="1">
      <alignment vertical="center"/>
    </xf>
    <xf numFmtId="0" fontId="4" fillId="3" borderId="1"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indent="2"/>
    </xf>
    <xf numFmtId="0" fontId="4" fillId="4" borderId="1" xfId="0" applyFont="1" applyFill="1" applyBorder="1" applyAlignment="1">
      <alignment horizontal="left" vertical="center"/>
    </xf>
    <xf numFmtId="0" fontId="7"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8" fillId="2" borderId="0" xfId="0" applyFont="1" applyFill="1">
      <alignment vertical="center"/>
    </xf>
    <xf numFmtId="0" fontId="4" fillId="2" borderId="0" xfId="0" applyFont="1" applyFill="1" applyBorder="1">
      <alignment vertical="center"/>
    </xf>
    <xf numFmtId="0" fontId="10" fillId="2" borderId="0" xfId="0" applyFont="1" applyFill="1" applyAlignment="1">
      <alignment vertical="center"/>
    </xf>
    <xf numFmtId="0" fontId="8"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pplyBorder="1" applyAlignment="1">
      <alignment vertical="center" shrinkToFit="1"/>
    </xf>
    <xf numFmtId="0" fontId="6" fillId="2" borderId="0" xfId="0" applyFont="1" applyFill="1" applyAlignment="1">
      <alignment vertical="center"/>
    </xf>
    <xf numFmtId="0" fontId="6" fillId="2" borderId="0" xfId="0" applyFont="1" applyFill="1">
      <alignment vertical="center"/>
    </xf>
    <xf numFmtId="0" fontId="4" fillId="2" borderId="0" xfId="0" applyFont="1" applyFill="1" applyAlignment="1">
      <alignment vertical="center" wrapText="1"/>
    </xf>
    <xf numFmtId="0" fontId="12" fillId="2" borderId="0" xfId="0" applyFont="1" applyFill="1" applyAlignment="1"/>
    <xf numFmtId="0" fontId="12" fillId="2" borderId="0" xfId="0" applyFont="1" applyFill="1">
      <alignment vertical="center"/>
    </xf>
    <xf numFmtId="0" fontId="12" fillId="2" borderId="0" xfId="0" applyFont="1" applyFill="1" applyAlignment="1">
      <alignment vertical="center" wrapText="1"/>
    </xf>
    <xf numFmtId="0" fontId="12" fillId="2" borderId="0" xfId="0" applyFont="1" applyFill="1" applyAlignment="1">
      <alignment horizontal="justify" vertical="center" wrapText="1"/>
    </xf>
    <xf numFmtId="0" fontId="13" fillId="2" borderId="0" xfId="0" applyFont="1" applyFill="1">
      <alignment vertical="center"/>
    </xf>
    <xf numFmtId="0" fontId="15"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xf>
    <xf numFmtId="0" fontId="17" fillId="0" borderId="0" xfId="0" applyFont="1" applyAlignment="1">
      <alignment horizontal="right" vertical="center"/>
    </xf>
    <xf numFmtId="0" fontId="17" fillId="4" borderId="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0" xfId="0" applyFont="1" applyAlignment="1">
      <alignment vertical="center"/>
    </xf>
    <xf numFmtId="0" fontId="17" fillId="0" borderId="0" xfId="0" applyFont="1" applyAlignment="1">
      <alignment vertical="center"/>
    </xf>
    <xf numFmtId="0" fontId="4" fillId="0" borderId="0" xfId="0" applyFont="1">
      <alignment vertical="center"/>
    </xf>
    <xf numFmtId="0" fontId="19" fillId="0" borderId="0" xfId="0" applyFont="1">
      <alignment vertical="center"/>
    </xf>
    <xf numFmtId="0" fontId="19" fillId="0" borderId="0" xfId="0" applyFo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right" vertical="center"/>
    </xf>
    <xf numFmtId="0" fontId="19" fillId="2" borderId="0" xfId="0" applyFont="1" applyFill="1" applyAlignment="1" applyProtection="1">
      <alignment vertical="center"/>
    </xf>
    <xf numFmtId="0" fontId="19" fillId="2" borderId="0" xfId="0" applyFont="1" applyFill="1" applyProtection="1">
      <alignment vertical="center"/>
    </xf>
    <xf numFmtId="0" fontId="19" fillId="2" borderId="0" xfId="0" applyFont="1" applyFill="1" applyAlignment="1" applyProtection="1">
      <alignment horizontal="center" vertical="center"/>
    </xf>
    <xf numFmtId="0" fontId="15" fillId="2" borderId="0" xfId="0" applyFont="1" applyFill="1" applyBorder="1" applyAlignment="1">
      <alignment vertical="center"/>
    </xf>
    <xf numFmtId="0" fontId="16" fillId="4" borderId="1"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15" fillId="0" borderId="0" xfId="0" applyFont="1" applyProtection="1">
      <alignment vertical="center"/>
    </xf>
    <xf numFmtId="0" fontId="15" fillId="0" borderId="0" xfId="0" applyFont="1" applyAlignment="1">
      <alignment horizontal="right" vertical="center"/>
    </xf>
    <xf numFmtId="0" fontId="15" fillId="0" borderId="0" xfId="0" applyFont="1" applyBorder="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2" borderId="0" xfId="0" applyFont="1" applyFill="1" applyBorder="1" applyAlignment="1" applyProtection="1">
      <alignment vertical="center"/>
    </xf>
    <xf numFmtId="0" fontId="12" fillId="0" borderId="0" xfId="0" applyFont="1" applyProtection="1">
      <alignment vertical="center"/>
    </xf>
    <xf numFmtId="0" fontId="15" fillId="3" borderId="1" xfId="0" applyFont="1" applyFill="1" applyBorder="1" applyAlignment="1" applyProtection="1">
      <alignment horizontal="center" vertical="center"/>
      <protection locked="0"/>
    </xf>
    <xf numFmtId="0" fontId="20" fillId="0" borderId="0" xfId="0" applyFont="1" applyProtection="1">
      <alignment vertical="center"/>
    </xf>
    <xf numFmtId="0" fontId="15" fillId="2" borderId="0" xfId="0" applyFont="1" applyFill="1" applyBorder="1" applyAlignment="1" applyProtection="1">
      <alignment horizontal="center" vertical="center"/>
    </xf>
    <xf numFmtId="20" fontId="15" fillId="2" borderId="0" xfId="0" applyNumberFormat="1" applyFont="1" applyFill="1" applyBorder="1" applyAlignment="1" applyProtection="1">
      <alignment vertical="center"/>
    </xf>
    <xf numFmtId="0" fontId="15" fillId="2" borderId="0" xfId="0" applyFont="1" applyFill="1" applyBorder="1" applyAlignment="1" applyProtection="1">
      <alignment horizontal="right" vertical="center"/>
    </xf>
    <xf numFmtId="176" fontId="15" fillId="2" borderId="0" xfId="0" applyNumberFormat="1" applyFont="1" applyFill="1" applyBorder="1" applyAlignment="1" applyProtection="1">
      <alignment vertical="center"/>
    </xf>
    <xf numFmtId="0" fontId="15" fillId="2" borderId="0" xfId="0" applyFont="1" applyFill="1" applyBorder="1" applyAlignment="1" applyProtection="1">
      <alignment horizontal="left" vertical="center"/>
    </xf>
    <xf numFmtId="176" fontId="15"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20" fontId="15" fillId="0" borderId="0" xfId="0" applyNumberFormat="1" applyFont="1" applyBorder="1" applyAlignment="1" applyProtection="1">
      <alignment vertical="center"/>
    </xf>
    <xf numFmtId="0" fontId="15" fillId="0" borderId="0" xfId="0" applyFont="1" applyBorder="1" applyAlignment="1" applyProtection="1">
      <alignment vertical="center"/>
    </xf>
    <xf numFmtId="0" fontId="12" fillId="0" borderId="0" xfId="0" applyFont="1" applyBorder="1" applyAlignment="1" applyProtection="1">
      <alignment horizontal="left" vertical="center"/>
    </xf>
    <xf numFmtId="0" fontId="15" fillId="2" borderId="0" xfId="0" applyFont="1" applyFill="1" applyBorder="1" applyAlignment="1" applyProtection="1">
      <alignment vertical="center"/>
      <protection locked="0"/>
    </xf>
    <xf numFmtId="0" fontId="15" fillId="2" borderId="0" xfId="0" applyFont="1" applyFill="1" applyBorder="1" applyAlignment="1">
      <alignment horizontal="center" vertical="center"/>
    </xf>
    <xf numFmtId="0" fontId="16" fillId="0" borderId="0" xfId="0" applyFont="1">
      <alignment vertical="center"/>
    </xf>
    <xf numFmtId="0" fontId="15" fillId="2" borderId="1" xfId="0" applyFont="1" applyFill="1" applyBorder="1" applyAlignment="1">
      <alignment horizontal="center" vertical="center"/>
    </xf>
    <xf numFmtId="0" fontId="15" fillId="2" borderId="0" xfId="0" applyFont="1" applyFill="1" applyBorder="1" applyProtection="1">
      <alignment vertical="center"/>
    </xf>
    <xf numFmtId="0" fontId="19" fillId="0" borderId="0" xfId="0" applyFont="1" applyBorder="1" applyAlignment="1" applyProtection="1">
      <alignment vertical="center"/>
    </xf>
    <xf numFmtId="0" fontId="15" fillId="0" borderId="0" xfId="0" applyFont="1" applyAlignment="1" applyProtection="1">
      <alignment horizontal="center" vertical="center"/>
    </xf>
    <xf numFmtId="1" fontId="15" fillId="2" borderId="0" xfId="0" applyNumberFormat="1" applyFont="1" applyFill="1" applyBorder="1" applyAlignment="1" applyProtection="1">
      <alignment vertical="center"/>
    </xf>
    <xf numFmtId="0" fontId="15" fillId="0" borderId="0" xfId="0" applyFont="1" applyAlignment="1">
      <alignment horizontal="center" vertical="center"/>
    </xf>
    <xf numFmtId="0" fontId="15" fillId="0" borderId="0" xfId="0" applyFont="1" applyBorder="1" applyAlignment="1">
      <alignment vertical="center"/>
    </xf>
    <xf numFmtId="0" fontId="12" fillId="0" borderId="0" xfId="0" applyFont="1" applyAlignment="1">
      <alignment horizontal="right" vertical="center"/>
    </xf>
    <xf numFmtId="0" fontId="20" fillId="0" borderId="0" xfId="0" applyFont="1" applyAlignment="1"/>
    <xf numFmtId="0" fontId="19" fillId="2" borderId="0" xfId="0" applyFont="1" applyFill="1" applyBorder="1" applyProtection="1">
      <alignment vertical="center"/>
    </xf>
    <xf numFmtId="0" fontId="12" fillId="0" borderId="0" xfId="0" applyFont="1" applyAlignment="1" applyProtection="1">
      <alignment horizontal="center" vertical="center"/>
    </xf>
    <xf numFmtId="0" fontId="15" fillId="0" borderId="0" xfId="0" applyFont="1" applyBorder="1" applyAlignment="1">
      <alignment horizontal="center" vertical="center"/>
    </xf>
    <xf numFmtId="0" fontId="4" fillId="2" borderId="0" xfId="0" applyFont="1" applyFill="1" applyBorder="1" applyAlignment="1" applyProtection="1">
      <alignment vertical="center"/>
    </xf>
    <xf numFmtId="0" fontId="4" fillId="0" borderId="0" xfId="0" applyFont="1" applyBorder="1" applyAlignment="1" applyProtection="1">
      <alignment vertical="center"/>
    </xf>
    <xf numFmtId="177" fontId="15" fillId="2" borderId="0" xfId="1" applyFont="1" applyFill="1" applyBorder="1" applyAlignment="1" applyProtection="1">
      <alignment horizontal="center" vertical="center"/>
    </xf>
    <xf numFmtId="0" fontId="20" fillId="0" borderId="0" xfId="0" applyFont="1" applyAlignment="1">
      <alignment horizontal="left"/>
    </xf>
    <xf numFmtId="0" fontId="4" fillId="0" borderId="0" xfId="0" applyFont="1" applyBorder="1" applyAlignment="1" applyProtection="1">
      <alignment horizontal="left" vertical="center"/>
    </xf>
    <xf numFmtId="0" fontId="15" fillId="0" borderId="0" xfId="0" applyFont="1" applyAlignment="1" applyProtection="1">
      <alignment horizontal="right" vertical="center"/>
    </xf>
    <xf numFmtId="20" fontId="15" fillId="3" borderId="1" xfId="0" applyNumberFormat="1"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lignment horizontal="right" vertical="center"/>
    </xf>
    <xf numFmtId="4" fontId="15" fillId="0" borderId="1" xfId="0" applyNumberFormat="1" applyFont="1" applyBorder="1" applyAlignment="1">
      <alignment horizontal="center" vertical="center"/>
    </xf>
    <xf numFmtId="0" fontId="16" fillId="0" borderId="0" xfId="0" applyFont="1" applyBorder="1" applyAlignment="1">
      <alignment horizontal="left" vertical="center"/>
    </xf>
    <xf numFmtId="20" fontId="19" fillId="0" borderId="0" xfId="0" applyNumberFormat="1" applyFont="1" applyBorder="1" applyAlignment="1" applyProtection="1">
      <alignment vertical="center"/>
    </xf>
    <xf numFmtId="0" fontId="19" fillId="0" borderId="0" xfId="0" applyFont="1" applyBorder="1" applyProtection="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18" fillId="0" borderId="0" xfId="0" applyFont="1" applyAlignment="1">
      <alignment horizontal="right" vertical="center"/>
    </xf>
    <xf numFmtId="0" fontId="19" fillId="0" borderId="0" xfId="0" applyFont="1" applyBorder="1" applyAlignment="1">
      <alignment horizontal="center" vertical="center"/>
    </xf>
    <xf numFmtId="0" fontId="21"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5" fillId="0" borderId="7" xfId="0" applyFont="1" applyBorder="1" applyAlignment="1" applyProtection="1">
      <alignment horizontal="center" vertical="center"/>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2"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xf>
    <xf numFmtId="0" fontId="15"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5"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7" xfId="0" applyFont="1" applyBorder="1" applyAlignment="1">
      <alignment horizontal="center" vertical="center" shrinkToFit="1"/>
    </xf>
    <xf numFmtId="0" fontId="15" fillId="4" borderId="18"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center" vertical="center" shrinkToFit="1"/>
      <protection locked="0"/>
    </xf>
    <xf numFmtId="0" fontId="15" fillId="3" borderId="21" xfId="0" applyFont="1" applyFill="1" applyBorder="1" applyAlignment="1" applyProtection="1">
      <alignment horizontal="center" vertical="center" wrapText="1"/>
      <protection locked="0"/>
    </xf>
    <xf numFmtId="0" fontId="24" fillId="0" borderId="22" xfId="0" applyFont="1" applyBorder="1" applyAlignment="1">
      <alignment horizontal="center" vertical="center" wrapText="1"/>
    </xf>
    <xf numFmtId="0" fontId="15" fillId="4" borderId="23" xfId="0" applyFont="1" applyFill="1" applyBorder="1" applyAlignment="1" applyProtection="1">
      <alignment horizontal="center" vertical="center" shrinkToFit="1"/>
      <protection locked="0"/>
    </xf>
    <xf numFmtId="0" fontId="15" fillId="4" borderId="24" xfId="0" applyFont="1" applyFill="1" applyBorder="1" applyAlignment="1" applyProtection="1">
      <alignment horizontal="center" vertical="center" shrinkToFit="1"/>
      <protection locked="0"/>
    </xf>
    <xf numFmtId="0" fontId="15" fillId="4" borderId="25" xfId="0" applyFont="1" applyFill="1" applyBorder="1" applyAlignment="1" applyProtection="1">
      <alignment horizontal="center" vertical="center" shrinkToFit="1"/>
      <protection locked="0"/>
    </xf>
    <xf numFmtId="1" fontId="15" fillId="2" borderId="26" xfId="0" applyNumberFormat="1" applyFont="1" applyFill="1" applyBorder="1" applyAlignment="1">
      <alignment horizontal="center" vertical="center" wrapText="1"/>
    </xf>
    <xf numFmtId="1" fontId="15" fillId="2" borderId="27" xfId="0" applyNumberFormat="1" applyFont="1" applyFill="1" applyBorder="1" applyAlignment="1">
      <alignment horizontal="center" vertical="center" wrapText="1"/>
    </xf>
    <xf numFmtId="0" fontId="15" fillId="3" borderId="17" xfId="0" applyFont="1" applyFill="1" applyBorder="1" applyAlignment="1" applyProtection="1">
      <alignment horizontal="left" vertical="center" wrapText="1"/>
      <protection locked="0"/>
    </xf>
    <xf numFmtId="0" fontId="15" fillId="4" borderId="8" xfId="0" applyFont="1" applyFill="1" applyBorder="1" applyAlignment="1" applyProtection="1">
      <alignment horizontal="center" vertical="center" wrapText="1"/>
      <protection locked="0"/>
    </xf>
    <xf numFmtId="0" fontId="24" fillId="0" borderId="28" xfId="0" applyFont="1" applyBorder="1" applyAlignment="1">
      <alignment horizontal="center" vertical="center" wrapText="1"/>
    </xf>
    <xf numFmtId="178" fontId="15" fillId="0" borderId="29" xfId="0" applyNumberFormat="1" applyFont="1" applyBorder="1" applyAlignment="1">
      <alignment horizontal="center" vertical="center" shrinkToFit="1"/>
    </xf>
    <xf numFmtId="178" fontId="15" fillId="0" borderId="30" xfId="0" applyNumberFormat="1" applyFont="1" applyBorder="1" applyAlignment="1">
      <alignment horizontal="center" vertical="center" shrinkToFit="1"/>
    </xf>
    <xf numFmtId="178" fontId="15" fillId="0" borderId="31" xfId="0" applyNumberFormat="1" applyFont="1" applyBorder="1" applyAlignment="1">
      <alignment horizontal="center" vertical="center" shrinkToFit="1"/>
    </xf>
    <xf numFmtId="178" fontId="15" fillId="2" borderId="29" xfId="0" applyNumberFormat="1" applyFont="1" applyFill="1" applyBorder="1" applyAlignment="1">
      <alignment horizontal="center" vertical="center" wrapText="1"/>
    </xf>
    <xf numFmtId="178" fontId="15" fillId="2" borderId="31" xfId="0" applyNumberFormat="1" applyFont="1" applyFill="1" applyBorder="1" applyAlignment="1">
      <alignment horizontal="center" vertical="center" wrapText="1"/>
    </xf>
    <xf numFmtId="0" fontId="15" fillId="4" borderId="32" xfId="0" applyFont="1" applyFill="1" applyBorder="1" applyAlignment="1" applyProtection="1">
      <alignment horizontal="center" vertical="center" wrapText="1"/>
      <protection locked="0"/>
    </xf>
    <xf numFmtId="0" fontId="25" fillId="0" borderId="33" xfId="0" applyFont="1" applyBorder="1" applyAlignment="1">
      <alignment horizontal="center" vertical="center" wrapText="1"/>
    </xf>
    <xf numFmtId="178" fontId="15" fillId="0" borderId="34" xfId="0" applyNumberFormat="1" applyFont="1" applyBorder="1" applyAlignment="1">
      <alignment horizontal="center" vertical="center" shrinkToFit="1"/>
    </xf>
    <xf numFmtId="178" fontId="15" fillId="0" borderId="35" xfId="0" applyNumberFormat="1" applyFont="1" applyBorder="1" applyAlignment="1">
      <alignment horizontal="center" vertical="center" shrinkToFit="1"/>
    </xf>
    <xf numFmtId="178" fontId="15" fillId="0" borderId="36" xfId="0" applyNumberFormat="1" applyFont="1" applyBorder="1" applyAlignment="1">
      <alignment horizontal="center" vertical="center" shrinkToFit="1"/>
    </xf>
    <xf numFmtId="178" fontId="15" fillId="2" borderId="34" xfId="0" applyNumberFormat="1" applyFont="1" applyFill="1" applyBorder="1" applyAlignment="1">
      <alignment horizontal="center" vertical="center" wrapText="1"/>
    </xf>
    <xf numFmtId="178" fontId="15" fillId="2" borderId="36" xfId="0" applyNumberFormat="1" applyFont="1" applyFill="1" applyBorder="1" applyAlignment="1">
      <alignment horizontal="center" vertical="center" wrapText="1"/>
    </xf>
    <xf numFmtId="0" fontId="15" fillId="0" borderId="9" xfId="0" applyFont="1" applyBorder="1" applyAlignment="1">
      <alignment horizontal="center" vertical="center" shrinkToFit="1"/>
    </xf>
    <xf numFmtId="0" fontId="15" fillId="4" borderId="10" xfId="0" applyFont="1" applyFill="1" applyBorder="1" applyAlignment="1" applyProtection="1">
      <alignment horizontal="center" vertical="center"/>
      <protection locked="0"/>
    </xf>
    <xf numFmtId="0" fontId="15" fillId="4" borderId="37"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wrapText="1"/>
      <protection locked="0"/>
    </xf>
    <xf numFmtId="0" fontId="24" fillId="0" borderId="38" xfId="0" applyFont="1" applyBorder="1" applyAlignment="1">
      <alignment horizontal="center" vertical="center" wrapText="1"/>
    </xf>
    <xf numFmtId="1" fontId="15" fillId="2" borderId="39" xfId="0" applyNumberFormat="1" applyFont="1" applyFill="1" applyBorder="1" applyAlignment="1">
      <alignment horizontal="center" vertical="center" wrapText="1"/>
    </xf>
    <xf numFmtId="1" fontId="15" fillId="2" borderId="40" xfId="0" applyNumberFormat="1" applyFont="1" applyFill="1" applyBorder="1" applyAlignment="1">
      <alignment horizontal="center" vertical="center" wrapText="1"/>
    </xf>
    <xf numFmtId="0" fontId="15" fillId="3" borderId="9"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center" vertical="center" shrinkToFit="1"/>
      <protection locked="0"/>
    </xf>
    <xf numFmtId="0" fontId="15" fillId="3" borderId="9" xfId="0" applyFont="1" applyFill="1" applyBorder="1" applyAlignment="1" applyProtection="1">
      <alignment horizontal="center" vertical="center" wrapText="1"/>
      <protection locked="0"/>
    </xf>
    <xf numFmtId="0" fontId="15" fillId="0" borderId="41" xfId="0" applyFont="1" applyBorder="1" applyAlignment="1">
      <alignment horizontal="center" vertical="center" shrinkToFit="1"/>
    </xf>
    <xf numFmtId="0" fontId="15" fillId="4" borderId="15"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25" fillId="0" borderId="42" xfId="0" applyFont="1" applyBorder="1" applyAlignment="1">
      <alignment horizontal="center" vertical="center" wrapText="1"/>
    </xf>
    <xf numFmtId="0" fontId="4" fillId="2" borderId="43" xfId="0" applyFont="1" applyFill="1" applyBorder="1">
      <alignment vertical="center"/>
    </xf>
    <xf numFmtId="0" fontId="26" fillId="2" borderId="44"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2" borderId="44" xfId="0" applyFont="1" applyFill="1" applyBorder="1" applyAlignment="1">
      <alignment horizontal="center" vertical="center" shrinkToFit="1"/>
    </xf>
    <xf numFmtId="0" fontId="27" fillId="2" borderId="44" xfId="0" applyFont="1" applyFill="1" applyBorder="1" applyAlignment="1">
      <alignment horizontal="center" vertical="center" wrapText="1"/>
    </xf>
    <xf numFmtId="1" fontId="4" fillId="2" borderId="44" xfId="0" applyNumberFormat="1"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46" xfId="0" applyFont="1" applyBorder="1">
      <alignment vertical="center"/>
    </xf>
    <xf numFmtId="0" fontId="4" fillId="0" borderId="47" xfId="0" applyFont="1" applyBorder="1" applyAlignment="1">
      <alignment vertical="center" wrapText="1"/>
    </xf>
    <xf numFmtId="0" fontId="12" fillId="0" borderId="48" xfId="0" applyFont="1" applyBorder="1" applyAlignment="1">
      <alignment horizontal="left" vertical="center" wrapText="1"/>
    </xf>
    <xf numFmtId="178" fontId="12" fillId="2" borderId="49" xfId="0" applyNumberFormat="1" applyFont="1" applyFill="1" applyBorder="1" applyAlignment="1">
      <alignment horizontal="center" vertical="center" shrinkToFit="1"/>
    </xf>
    <xf numFmtId="178" fontId="12" fillId="2" borderId="19" xfId="0" applyNumberFormat="1" applyFont="1" applyFill="1" applyBorder="1" applyAlignment="1">
      <alignment horizontal="center" vertical="center" shrinkToFit="1"/>
    </xf>
    <xf numFmtId="178" fontId="12" fillId="2" borderId="21" xfId="0" applyNumberFormat="1" applyFont="1" applyFill="1" applyBorder="1" applyAlignment="1">
      <alignment horizontal="center" vertical="center" shrinkToFit="1"/>
    </xf>
    <xf numFmtId="178" fontId="12" fillId="2" borderId="18" xfId="0" applyNumberFormat="1" applyFont="1" applyFill="1" applyBorder="1" applyAlignment="1">
      <alignment horizontal="center" vertical="center" wrapText="1"/>
    </xf>
    <xf numFmtId="178" fontId="12" fillId="2" borderId="50" xfId="0" applyNumberFormat="1"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lignment vertical="center"/>
    </xf>
    <xf numFmtId="0" fontId="4" fillId="0" borderId="53" xfId="0" applyFont="1" applyBorder="1" applyAlignment="1">
      <alignment vertical="center" wrapText="1"/>
    </xf>
    <xf numFmtId="0" fontId="12" fillId="0" borderId="54" xfId="0" applyFont="1" applyBorder="1" applyAlignment="1">
      <alignment horizontal="left" vertical="center" wrapText="1"/>
    </xf>
    <xf numFmtId="178" fontId="12" fillId="2" borderId="10" xfId="0" applyNumberFormat="1" applyFont="1" applyFill="1" applyBorder="1" applyAlignment="1">
      <alignment horizontal="center" vertical="center" shrinkToFit="1"/>
    </xf>
    <xf numFmtId="178" fontId="12" fillId="2" borderId="1" xfId="0" applyNumberFormat="1" applyFont="1" applyFill="1" applyBorder="1" applyAlignment="1">
      <alignment horizontal="center" vertical="center" shrinkToFit="1"/>
    </xf>
    <xf numFmtId="178" fontId="12" fillId="2" borderId="11" xfId="0" applyNumberFormat="1" applyFont="1" applyFill="1" applyBorder="1" applyAlignment="1">
      <alignment horizontal="center" vertical="center" shrinkToFit="1"/>
    </xf>
    <xf numFmtId="178" fontId="12" fillId="2" borderId="55" xfId="0" applyNumberFormat="1" applyFont="1" applyFill="1" applyBorder="1" applyAlignment="1">
      <alignment horizontal="center" vertical="center" wrapText="1"/>
    </xf>
    <xf numFmtId="178" fontId="12" fillId="2" borderId="56" xfId="0" applyNumberFormat="1" applyFont="1" applyFill="1" applyBorder="1" applyAlignment="1">
      <alignment horizontal="center" vertical="center" wrapText="1"/>
    </xf>
    <xf numFmtId="178" fontId="12" fillId="3" borderId="10" xfId="0" applyNumberFormat="1" applyFont="1" applyFill="1" applyBorder="1" applyAlignment="1" applyProtection="1">
      <alignment horizontal="center" vertical="center" shrinkToFit="1"/>
      <protection locked="0"/>
    </xf>
    <xf numFmtId="178" fontId="12" fillId="3" borderId="1" xfId="0" applyNumberFormat="1" applyFont="1" applyFill="1" applyBorder="1" applyAlignment="1" applyProtection="1">
      <alignment horizontal="center" vertical="center" shrinkToFit="1"/>
      <protection locked="0"/>
    </xf>
    <xf numFmtId="178" fontId="12" fillId="3" borderId="11" xfId="0" applyNumberFormat="1" applyFont="1" applyFill="1" applyBorder="1" applyAlignment="1" applyProtection="1">
      <alignment horizontal="center" vertical="center" shrinkToFit="1"/>
      <protection locked="0"/>
    </xf>
    <xf numFmtId="178" fontId="4" fillId="2" borderId="57" xfId="0" applyNumberFormat="1" applyFont="1" applyFill="1" applyBorder="1" applyAlignment="1">
      <alignment horizontal="center" vertical="center" wrapText="1"/>
    </xf>
    <xf numFmtId="0" fontId="4" fillId="0" borderId="58" xfId="0" applyFont="1" applyBorder="1">
      <alignment vertical="center"/>
    </xf>
    <xf numFmtId="0" fontId="4" fillId="0" borderId="59" xfId="0" applyFont="1" applyBorder="1" applyAlignment="1">
      <alignment vertical="center" wrapText="1"/>
    </xf>
    <xf numFmtId="0" fontId="12" fillId="0" borderId="60" xfId="0" applyFont="1" applyBorder="1" applyAlignment="1">
      <alignment horizontal="left" vertical="center" wrapText="1"/>
    </xf>
    <xf numFmtId="178" fontId="12" fillId="0" borderId="10"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11" xfId="0" applyNumberFormat="1" applyFont="1" applyBorder="1" applyAlignment="1">
      <alignment horizontal="center" vertical="center" shrinkToFit="1"/>
    </xf>
    <xf numFmtId="0" fontId="20" fillId="0" borderId="61" xfId="0" applyFont="1" applyBorder="1" applyAlignment="1">
      <alignment horizontal="center" vertical="center" wrapText="1"/>
    </xf>
    <xf numFmtId="0" fontId="20" fillId="0" borderId="62" xfId="0" applyFont="1" applyBorder="1" applyAlignment="1">
      <alignment horizontal="center" vertical="center"/>
    </xf>
    <xf numFmtId="178" fontId="12" fillId="2" borderId="18" xfId="0" applyNumberFormat="1" applyFont="1" applyFill="1" applyBorder="1" applyAlignment="1" applyProtection="1">
      <alignment horizontal="center" vertical="center" shrinkToFit="1"/>
    </xf>
    <xf numFmtId="178" fontId="12" fillId="2" borderId="20" xfId="0" applyNumberFormat="1" applyFont="1" applyFill="1" applyBorder="1" applyAlignment="1" applyProtection="1">
      <alignment horizontal="center" vertical="center" shrinkToFit="1"/>
    </xf>
    <xf numFmtId="178" fontId="12" fillId="2" borderId="50" xfId="0" applyNumberFormat="1" applyFont="1" applyFill="1" applyBorder="1" applyAlignment="1" applyProtection="1">
      <alignment horizontal="center" vertical="center" shrinkToFit="1"/>
    </xf>
    <xf numFmtId="178" fontId="12" fillId="2" borderId="63" xfId="0" applyNumberFormat="1" applyFont="1" applyFill="1" applyBorder="1" applyAlignment="1" applyProtection="1">
      <alignment horizontal="center" vertical="center" shrinkToFit="1"/>
    </xf>
    <xf numFmtId="0" fontId="20" fillId="0" borderId="54" xfId="0" applyFont="1" applyBorder="1" applyAlignment="1">
      <alignment horizontal="center" vertical="center"/>
    </xf>
    <xf numFmtId="178" fontId="12" fillId="2" borderId="10" xfId="0" applyNumberFormat="1" applyFont="1" applyFill="1" applyBorder="1" applyAlignment="1" applyProtection="1">
      <alignment horizontal="center" vertical="center" shrinkToFit="1"/>
    </xf>
    <xf numFmtId="178" fontId="12" fillId="2" borderId="1" xfId="0" applyNumberFormat="1" applyFont="1" applyFill="1" applyBorder="1" applyAlignment="1" applyProtection="1">
      <alignment horizontal="center" vertical="center" shrinkToFit="1"/>
    </xf>
    <xf numFmtId="178" fontId="12" fillId="2" borderId="11" xfId="0" applyNumberFormat="1" applyFont="1" applyFill="1" applyBorder="1" applyAlignment="1" applyProtection="1">
      <alignment horizontal="center" vertical="center" shrinkToFit="1"/>
    </xf>
    <xf numFmtId="178" fontId="12" fillId="2" borderId="12" xfId="0" applyNumberFormat="1" applyFont="1" applyFill="1" applyBorder="1" applyAlignment="1" applyProtection="1">
      <alignment horizontal="center" vertical="center" shrinkToFit="1"/>
    </xf>
    <xf numFmtId="0" fontId="12" fillId="3" borderId="60" xfId="0" applyFont="1" applyFill="1" applyBorder="1" applyAlignment="1" applyProtection="1">
      <alignment horizontal="center" vertical="center"/>
      <protection locked="0"/>
    </xf>
    <xf numFmtId="178" fontId="12" fillId="2" borderId="14" xfId="0" applyNumberFormat="1" applyFont="1" applyFill="1" applyBorder="1" applyAlignment="1" applyProtection="1">
      <alignment horizontal="center" vertical="center" shrinkToFit="1"/>
    </xf>
    <xf numFmtId="178" fontId="12" fillId="2" borderId="15" xfId="0" applyNumberFormat="1" applyFont="1" applyFill="1" applyBorder="1" applyAlignment="1" applyProtection="1">
      <alignment horizontal="center" vertical="center" shrinkToFit="1"/>
    </xf>
    <xf numFmtId="178" fontId="12" fillId="2" borderId="16" xfId="0" applyNumberFormat="1" applyFont="1" applyFill="1" applyBorder="1" applyAlignment="1" applyProtection="1">
      <alignment horizontal="center" vertical="center" shrinkToFit="1"/>
    </xf>
    <xf numFmtId="178" fontId="12" fillId="2" borderId="64" xfId="0" applyNumberFormat="1" applyFont="1" applyFill="1" applyBorder="1" applyAlignment="1" applyProtection="1">
      <alignment horizontal="center" vertical="center" shrinkToFit="1"/>
    </xf>
    <xf numFmtId="0" fontId="28" fillId="2" borderId="0" xfId="0" applyFont="1" applyFill="1" applyAlignment="1" applyProtection="1">
      <alignment horizontal="left" vertical="center"/>
    </xf>
    <xf numFmtId="0" fontId="29" fillId="2" borderId="0" xfId="0" applyFont="1" applyFill="1" applyProtection="1">
      <alignment vertical="center"/>
    </xf>
    <xf numFmtId="0" fontId="30" fillId="2" borderId="0" xfId="0" applyFont="1" applyFill="1" applyAlignment="1" applyProtection="1">
      <alignment horizontal="left" vertical="center"/>
    </xf>
    <xf numFmtId="0" fontId="31" fillId="2" borderId="0" xfId="0" applyFont="1" applyFill="1" applyProtection="1">
      <alignment vertical="center"/>
    </xf>
    <xf numFmtId="0" fontId="31" fillId="2" borderId="0" xfId="0" applyFont="1" applyFill="1" applyAlignment="1" applyProtection="1">
      <alignment horizontal="left" vertical="center"/>
    </xf>
    <xf numFmtId="0" fontId="32" fillId="2" borderId="0" xfId="0" applyFont="1" applyFill="1" applyProtection="1">
      <alignment vertical="center"/>
    </xf>
    <xf numFmtId="0" fontId="30" fillId="2" borderId="1"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30" fillId="2" borderId="0" xfId="0" applyFont="1" applyFill="1" applyAlignment="1" applyProtection="1">
      <alignment horizontal="center" vertical="center"/>
    </xf>
    <xf numFmtId="0" fontId="29" fillId="3" borderId="1" xfId="0" applyFont="1" applyFill="1" applyBorder="1" applyAlignment="1" applyProtection="1">
      <alignment horizontal="center" vertical="center"/>
      <protection locked="0"/>
    </xf>
    <xf numFmtId="20" fontId="29" fillId="3" borderId="1" xfId="0" applyNumberFormat="1" applyFont="1" applyFill="1" applyBorder="1" applyAlignment="1" applyProtection="1">
      <alignment horizontal="center" vertical="center"/>
      <protection locked="0"/>
    </xf>
    <xf numFmtId="0" fontId="30" fillId="2" borderId="0" xfId="0" applyFont="1" applyFill="1" applyProtection="1">
      <alignment vertical="center"/>
    </xf>
    <xf numFmtId="0" fontId="29" fillId="2" borderId="1" xfId="0" applyFont="1" applyFill="1" applyBorder="1" applyAlignment="1" applyProtection="1">
      <alignment horizontal="center" vertical="center"/>
    </xf>
    <xf numFmtId="179" fontId="29" fillId="2" borderId="1" xfId="0" applyNumberFormat="1" applyFont="1" applyFill="1" applyBorder="1" applyAlignment="1" applyProtection="1">
      <alignment horizontal="center" vertical="center"/>
    </xf>
    <xf numFmtId="0" fontId="29" fillId="3" borderId="1" xfId="0" applyFont="1" applyFill="1" applyBorder="1" applyAlignment="1" applyProtection="1">
      <alignment horizontal="left" vertical="center"/>
      <protection locked="0"/>
    </xf>
    <xf numFmtId="0" fontId="29" fillId="2" borderId="1" xfId="1" applyNumberFormat="1" applyFont="1" applyFill="1" applyBorder="1" applyAlignment="1" applyProtection="1">
      <alignment horizontal="center" vertical="center"/>
    </xf>
    <xf numFmtId="20" fontId="29" fillId="2" borderId="1" xfId="0" applyNumberFormat="1" applyFont="1" applyFill="1" applyBorder="1" applyAlignment="1" applyProtection="1">
      <alignment horizontal="center" vertical="center"/>
    </xf>
    <xf numFmtId="0" fontId="30" fillId="3" borderId="1" xfId="0"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2" borderId="0" xfId="0" applyFont="1" applyFill="1" applyAlignment="1" applyProtection="1">
      <alignment vertical="center"/>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7" fillId="0" borderId="0" xfId="0" applyFont="1" applyAlignment="1" applyProtection="1">
      <alignment horizontal="right" vertical="center"/>
    </xf>
    <xf numFmtId="0" fontId="19" fillId="0" borderId="0" xfId="0" applyFont="1" applyBorder="1" applyAlignment="1" applyProtection="1">
      <alignment horizontal="center" vertical="center"/>
    </xf>
    <xf numFmtId="0" fontId="19" fillId="0" borderId="0" xfId="0" applyFont="1" applyAlignment="1" applyProtection="1">
      <alignment vertical="center"/>
    </xf>
    <xf numFmtId="0" fontId="17" fillId="0" borderId="0" xfId="0" applyFont="1" applyAlignment="1" applyProtection="1">
      <alignment vertical="center"/>
    </xf>
    <xf numFmtId="0" fontId="17" fillId="3" borderId="0" xfId="0" applyFont="1" applyFill="1" applyBorder="1" applyAlignment="1" applyProtection="1">
      <alignment horizontal="center" vertical="center"/>
      <protection locked="0"/>
    </xf>
    <xf numFmtId="0" fontId="16" fillId="0" borderId="0" xfId="0" applyFont="1" applyProtection="1">
      <alignment vertical="center"/>
    </xf>
    <xf numFmtId="0" fontId="15" fillId="2" borderId="1" xfId="0" applyFont="1" applyFill="1" applyBorder="1" applyAlignment="1" applyProtection="1">
      <alignment horizontal="center" vertical="center"/>
    </xf>
    <xf numFmtId="0" fontId="12" fillId="0" borderId="0" xfId="0" applyFont="1" applyAlignment="1" applyProtection="1">
      <alignment horizontal="right" vertical="center"/>
    </xf>
    <xf numFmtId="0" fontId="20" fillId="0" borderId="0" xfId="0" applyFont="1" applyAlignment="1" applyProtection="1"/>
    <xf numFmtId="0" fontId="20" fillId="0" borderId="0" xfId="0" applyFont="1" applyAlignment="1" applyProtection="1">
      <alignment horizontal="left"/>
    </xf>
    <xf numFmtId="0" fontId="16" fillId="0" borderId="0" xfId="0" applyFont="1" applyBorder="1" applyAlignment="1" applyProtection="1">
      <alignment horizontal="center" vertical="center"/>
    </xf>
    <xf numFmtId="0" fontId="16" fillId="0" borderId="0" xfId="0" applyFont="1" applyBorder="1" applyAlignment="1" applyProtection="1">
      <alignment horizontal="right" vertical="center"/>
    </xf>
    <xf numFmtId="4" fontId="15" fillId="0" borderId="1" xfId="0" applyNumberFormat="1" applyFont="1" applyBorder="1" applyAlignment="1" applyProtection="1">
      <alignment horizontal="center" vertical="center"/>
    </xf>
    <xf numFmtId="0" fontId="16" fillId="0" borderId="0" xfId="0" applyFont="1" applyBorder="1" applyAlignment="1" applyProtection="1">
      <alignment horizontal="left" vertical="center"/>
    </xf>
    <xf numFmtId="0" fontId="18" fillId="0" borderId="0" xfId="0" applyFont="1" applyAlignment="1" applyProtection="1">
      <alignment horizontal="right" vertical="center"/>
    </xf>
    <xf numFmtId="0" fontId="21" fillId="0" borderId="0" xfId="0" applyFont="1" applyAlignment="1" applyProtection="1"/>
    <xf numFmtId="0" fontId="4" fillId="0" borderId="0" xfId="0" applyFont="1" applyAlignment="1" applyProtection="1">
      <alignment horizontal="right"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xf>
    <xf numFmtId="0" fontId="15" fillId="2" borderId="9" xfId="0" applyFont="1" applyFill="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5"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xf>
    <xf numFmtId="0" fontId="16" fillId="4" borderId="18" xfId="0" applyFont="1" applyFill="1" applyBorder="1" applyAlignment="1" applyProtection="1">
      <alignment horizontal="center" vertical="center"/>
      <protection locked="0"/>
    </xf>
    <xf numFmtId="0" fontId="16" fillId="4" borderId="20" xfId="0" applyFont="1" applyFill="1" applyBorder="1" applyAlignment="1" applyProtection="1">
      <alignment horizontal="center" vertical="center" shrinkToFit="1"/>
      <protection locked="0"/>
    </xf>
    <xf numFmtId="0" fontId="16" fillId="3" borderId="21" xfId="0" applyFont="1" applyFill="1" applyBorder="1" applyAlignment="1" applyProtection="1">
      <alignment horizontal="center" vertical="center" wrapText="1"/>
      <protection locked="0"/>
    </xf>
    <xf numFmtId="0" fontId="24" fillId="0" borderId="22" xfId="0" applyFont="1" applyBorder="1" applyAlignment="1" applyProtection="1">
      <alignment horizontal="center" vertical="center" wrapText="1"/>
    </xf>
    <xf numFmtId="1" fontId="15" fillId="2" borderId="26" xfId="0" applyNumberFormat="1" applyFont="1" applyFill="1" applyBorder="1" applyAlignment="1" applyProtection="1">
      <alignment horizontal="center" vertical="center" wrapText="1"/>
    </xf>
    <xf numFmtId="1" fontId="15" fillId="2" borderId="27" xfId="0" applyNumberFormat="1" applyFont="1" applyFill="1" applyBorder="1" applyAlignment="1" applyProtection="1">
      <alignment horizontal="center" vertical="center" wrapText="1"/>
    </xf>
    <xf numFmtId="0" fontId="24" fillId="0" borderId="28" xfId="0" applyFont="1" applyBorder="1" applyAlignment="1" applyProtection="1">
      <alignment horizontal="center" vertical="center" wrapText="1"/>
    </xf>
    <xf numFmtId="178" fontId="15" fillId="0" borderId="29" xfId="0" applyNumberFormat="1" applyFont="1" applyBorder="1" applyAlignment="1" applyProtection="1">
      <alignment horizontal="center" vertical="center" shrinkToFit="1"/>
    </xf>
    <xf numFmtId="178" fontId="15" fillId="0" borderId="30" xfId="0" applyNumberFormat="1" applyFont="1" applyBorder="1" applyAlignment="1" applyProtection="1">
      <alignment horizontal="center" vertical="center" shrinkToFit="1"/>
    </xf>
    <xf numFmtId="178" fontId="15" fillId="0" borderId="31" xfId="0" applyNumberFormat="1" applyFont="1" applyBorder="1" applyAlignment="1" applyProtection="1">
      <alignment horizontal="center" vertical="center" shrinkToFit="1"/>
    </xf>
    <xf numFmtId="178" fontId="15" fillId="2" borderId="29" xfId="0" applyNumberFormat="1" applyFont="1" applyFill="1" applyBorder="1" applyAlignment="1" applyProtection="1">
      <alignment horizontal="center" vertical="center" wrapText="1"/>
    </xf>
    <xf numFmtId="178" fontId="15" fillId="2" borderId="31" xfId="0" applyNumberFormat="1" applyFont="1" applyFill="1" applyBorder="1" applyAlignment="1" applyProtection="1">
      <alignment horizontal="center" vertical="center" wrapText="1"/>
    </xf>
    <xf numFmtId="0" fontId="25" fillId="0" borderId="33" xfId="0" applyFont="1" applyBorder="1" applyAlignment="1" applyProtection="1">
      <alignment horizontal="center" vertical="center" wrapText="1"/>
    </xf>
    <xf numFmtId="178" fontId="15" fillId="0" borderId="34" xfId="0" applyNumberFormat="1" applyFont="1" applyBorder="1" applyAlignment="1" applyProtection="1">
      <alignment horizontal="center" vertical="center" shrinkToFit="1"/>
    </xf>
    <xf numFmtId="178" fontId="15" fillId="0" borderId="35" xfId="0" applyNumberFormat="1" applyFont="1" applyBorder="1" applyAlignment="1" applyProtection="1">
      <alignment horizontal="center" vertical="center" shrinkToFit="1"/>
    </xf>
    <xf numFmtId="178" fontId="15" fillId="0" borderId="36" xfId="0" applyNumberFormat="1" applyFont="1" applyBorder="1" applyAlignment="1" applyProtection="1">
      <alignment horizontal="center" vertical="center" shrinkToFit="1"/>
    </xf>
    <xf numFmtId="178" fontId="15" fillId="2" borderId="34" xfId="0" applyNumberFormat="1" applyFont="1" applyFill="1" applyBorder="1" applyAlignment="1" applyProtection="1">
      <alignment horizontal="center" vertical="center" wrapText="1"/>
    </xf>
    <xf numFmtId="178" fontId="15" fillId="2" borderId="36" xfId="0" applyNumberFormat="1"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wrapText="1"/>
      <protection locked="0"/>
    </xf>
    <xf numFmtId="0" fontId="24" fillId="0" borderId="38" xfId="0" applyFont="1" applyBorder="1" applyAlignment="1" applyProtection="1">
      <alignment horizontal="center" vertical="center" wrapText="1"/>
    </xf>
    <xf numFmtId="1" fontId="15" fillId="2" borderId="39" xfId="0" applyNumberFormat="1" applyFont="1" applyFill="1" applyBorder="1" applyAlignment="1" applyProtection="1">
      <alignment horizontal="center" vertical="center" wrapText="1"/>
    </xf>
    <xf numFmtId="1" fontId="15" fillId="2" borderId="40" xfId="0" applyNumberFormat="1"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shrinkToFit="1"/>
      <protection locked="0"/>
    </xf>
    <xf numFmtId="0" fontId="16" fillId="3" borderId="9" xfId="0" applyFont="1" applyFill="1" applyBorder="1" applyAlignment="1" applyProtection="1">
      <alignment horizontal="left" vertical="center" wrapText="1"/>
      <protection locked="0"/>
    </xf>
    <xf numFmtId="0" fontId="15" fillId="0" borderId="41" xfId="0" applyFont="1" applyBorder="1" applyAlignment="1" applyProtection="1">
      <alignment horizontal="center" vertical="center"/>
    </xf>
    <xf numFmtId="0" fontId="25" fillId="0" borderId="42" xfId="0" applyFont="1" applyBorder="1" applyAlignment="1" applyProtection="1">
      <alignment horizontal="center" vertical="center" wrapText="1"/>
    </xf>
    <xf numFmtId="0" fontId="4" fillId="2" borderId="0" xfId="0" applyFont="1" applyFill="1" applyProtection="1">
      <alignment vertical="center"/>
    </xf>
    <xf numFmtId="0" fontId="4" fillId="2" borderId="43" xfId="0" applyFont="1" applyFill="1" applyBorder="1" applyProtection="1">
      <alignment vertical="center"/>
    </xf>
    <xf numFmtId="0" fontId="26" fillId="2" borderId="44"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wrapText="1"/>
    </xf>
    <xf numFmtId="1" fontId="4" fillId="2" borderId="44" xfId="0"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12" fillId="0" borderId="46" xfId="0" applyFont="1" applyBorder="1" applyProtection="1">
      <alignment vertical="center"/>
    </xf>
    <xf numFmtId="0" fontId="12" fillId="0" borderId="47" xfId="0" applyFont="1" applyBorder="1" applyAlignment="1" applyProtection="1">
      <alignment vertical="center" wrapText="1"/>
    </xf>
    <xf numFmtId="0" fontId="12" fillId="0" borderId="48" xfId="0" applyFont="1" applyBorder="1" applyAlignment="1" applyProtection="1">
      <alignment horizontal="left" vertical="center" wrapText="1"/>
    </xf>
    <xf numFmtId="178" fontId="12" fillId="2" borderId="49" xfId="0" applyNumberFormat="1" applyFont="1" applyFill="1" applyBorder="1" applyAlignment="1" applyProtection="1">
      <alignment horizontal="center" vertical="center" shrinkToFit="1"/>
    </xf>
    <xf numFmtId="178" fontId="12" fillId="2" borderId="19" xfId="0" applyNumberFormat="1" applyFont="1" applyFill="1" applyBorder="1" applyAlignment="1" applyProtection="1">
      <alignment horizontal="center" vertical="center" shrinkToFit="1"/>
    </xf>
    <xf numFmtId="178" fontId="12" fillId="2" borderId="21" xfId="0" applyNumberFormat="1" applyFont="1" applyFill="1" applyBorder="1" applyAlignment="1" applyProtection="1">
      <alignment horizontal="center" vertical="center" shrinkToFit="1"/>
    </xf>
    <xf numFmtId="178" fontId="12" fillId="2" borderId="18" xfId="0" applyNumberFormat="1" applyFont="1" applyFill="1" applyBorder="1" applyAlignment="1" applyProtection="1">
      <alignment horizontal="center" vertical="center" wrapText="1"/>
    </xf>
    <xf numFmtId="178" fontId="12" fillId="2" borderId="50" xfId="0" applyNumberFormat="1" applyFont="1" applyFill="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Protection="1">
      <alignment vertical="center"/>
    </xf>
    <xf numFmtId="0" fontId="12" fillId="0" borderId="53" xfId="0" applyFont="1" applyBorder="1" applyAlignment="1" applyProtection="1">
      <alignment vertical="center" wrapText="1"/>
    </xf>
    <xf numFmtId="0" fontId="12" fillId="0" borderId="54" xfId="0" applyFont="1" applyBorder="1" applyAlignment="1" applyProtection="1">
      <alignment horizontal="left" vertical="center" wrapText="1"/>
    </xf>
    <xf numFmtId="178" fontId="12" fillId="2" borderId="55" xfId="0" applyNumberFormat="1" applyFont="1" applyFill="1" applyBorder="1" applyAlignment="1" applyProtection="1">
      <alignment horizontal="center" vertical="center" wrapText="1"/>
    </xf>
    <xf numFmtId="178" fontId="12" fillId="2" borderId="56" xfId="0" applyNumberFormat="1" applyFont="1" applyFill="1" applyBorder="1" applyAlignment="1" applyProtection="1">
      <alignment horizontal="center" vertical="center" wrapText="1"/>
    </xf>
    <xf numFmtId="178" fontId="12" fillId="2" borderId="57" xfId="0" applyNumberFormat="1" applyFont="1" applyFill="1" applyBorder="1" applyAlignment="1" applyProtection="1">
      <alignment horizontal="center" vertical="center" wrapText="1"/>
    </xf>
    <xf numFmtId="0" fontId="12" fillId="0" borderId="58" xfId="0" applyFont="1" applyBorder="1" applyProtection="1">
      <alignment vertical="center"/>
    </xf>
    <xf numFmtId="0" fontId="12" fillId="0" borderId="59" xfId="0" applyFont="1" applyBorder="1" applyAlignment="1" applyProtection="1">
      <alignment vertical="center" wrapText="1"/>
    </xf>
    <xf numFmtId="0" fontId="12" fillId="0" borderId="60" xfId="0" applyFont="1" applyBorder="1" applyAlignment="1" applyProtection="1">
      <alignment horizontal="left" vertical="center" wrapText="1"/>
    </xf>
    <xf numFmtId="178" fontId="12" fillId="0" borderId="10" xfId="0" applyNumberFormat="1" applyFont="1" applyBorder="1" applyAlignment="1" applyProtection="1">
      <alignment horizontal="center" vertical="center" shrinkToFit="1"/>
    </xf>
    <xf numFmtId="178" fontId="12" fillId="0" borderId="1" xfId="0" applyNumberFormat="1" applyFont="1" applyBorder="1" applyAlignment="1" applyProtection="1">
      <alignment horizontal="center" vertical="center" shrinkToFit="1"/>
    </xf>
    <xf numFmtId="178" fontId="12" fillId="0" borderId="11" xfId="0" applyNumberFormat="1" applyFont="1" applyBorder="1" applyAlignment="1" applyProtection="1">
      <alignment horizontal="center" vertical="center" shrinkToFit="1"/>
    </xf>
    <xf numFmtId="0" fontId="20" fillId="0" borderId="61" xfId="0" applyFont="1" applyBorder="1" applyAlignment="1" applyProtection="1">
      <alignment horizontal="center" vertical="center" wrapText="1"/>
    </xf>
    <xf numFmtId="0" fontId="20" fillId="0" borderId="62" xfId="0" applyFont="1" applyBorder="1" applyAlignment="1" applyProtection="1">
      <alignment horizontal="center" vertical="center"/>
    </xf>
    <xf numFmtId="0" fontId="20" fillId="0" borderId="54" xfId="0" applyFont="1" applyBorder="1" applyAlignment="1" applyProtection="1">
      <alignment horizontal="center" vertical="center"/>
    </xf>
    <xf numFmtId="0" fontId="24" fillId="0" borderId="0" xfId="2" applyFont="1" applyAlignment="1">
      <alignment vertical="center"/>
    </xf>
    <xf numFmtId="0" fontId="33" fillId="0" borderId="0" xfId="2"/>
    <xf numFmtId="0" fontId="33" fillId="0" borderId="0" xfId="2" applyAlignment="1">
      <alignment vertical="center"/>
    </xf>
    <xf numFmtId="0" fontId="24" fillId="0" borderId="1" xfId="2" applyFont="1" applyBorder="1" applyAlignment="1">
      <alignment horizontal="center" vertical="center"/>
    </xf>
    <xf numFmtId="0" fontId="33" fillId="0" borderId="1" xfId="2" applyBorder="1" applyAlignment="1">
      <alignment horizontal="center" vertical="center"/>
    </xf>
    <xf numFmtId="0" fontId="33" fillId="0" borderId="65" xfId="2" applyBorder="1" applyAlignment="1">
      <alignment vertical="center"/>
    </xf>
    <xf numFmtId="0" fontId="33" fillId="0" borderId="66" xfId="2" applyBorder="1" applyAlignment="1">
      <alignment vertical="center"/>
    </xf>
    <xf numFmtId="0" fontId="33" fillId="0" borderId="67" xfId="2" applyBorder="1" applyAlignment="1">
      <alignment vertical="center"/>
    </xf>
    <xf numFmtId="0" fontId="33" fillId="0" borderId="68" xfId="2" applyBorder="1" applyAlignment="1">
      <alignment vertical="center"/>
    </xf>
    <xf numFmtId="0" fontId="33" fillId="0" borderId="37" xfId="2" applyBorder="1" applyAlignment="1">
      <alignment vertical="center"/>
    </xf>
    <xf numFmtId="0" fontId="33" fillId="0" borderId="69" xfId="2" applyBorder="1" applyAlignment="1">
      <alignment vertical="center"/>
    </xf>
    <xf numFmtId="0" fontId="33" fillId="0" borderId="70" xfId="2" applyBorder="1" applyAlignment="1">
      <alignment vertical="center"/>
    </xf>
    <xf numFmtId="0" fontId="33" fillId="0" borderId="37" xfId="2" applyBorder="1" applyAlignment="1">
      <alignment horizontal="center" vertical="center"/>
    </xf>
    <xf numFmtId="0" fontId="33" fillId="0" borderId="71" xfId="2" applyBorder="1" applyAlignment="1">
      <alignment vertical="center"/>
    </xf>
    <xf numFmtId="0" fontId="33" fillId="0" borderId="72" xfId="2" applyBorder="1" applyAlignment="1">
      <alignment vertical="center"/>
    </xf>
    <xf numFmtId="0" fontId="24" fillId="0" borderId="73" xfId="2" applyFont="1" applyBorder="1" applyAlignment="1">
      <alignment horizontal="center" vertical="center"/>
    </xf>
    <xf numFmtId="0" fontId="24" fillId="0" borderId="72" xfId="2" applyFont="1" applyBorder="1" applyAlignment="1">
      <alignment horizontal="center" vertical="center"/>
    </xf>
    <xf numFmtId="0" fontId="24" fillId="0" borderId="0" xfId="2" applyFont="1" applyBorder="1" applyAlignment="1">
      <alignment horizontal="center" vertical="center"/>
    </xf>
    <xf numFmtId="0" fontId="24" fillId="0" borderId="72" xfId="2" applyFont="1" applyBorder="1" applyAlignment="1">
      <alignment horizontal="center" vertical="center"/>
    </xf>
    <xf numFmtId="0" fontId="33" fillId="0" borderId="0" xfId="2" applyBorder="1" applyAlignment="1">
      <alignment vertical="center"/>
    </xf>
    <xf numFmtId="0" fontId="33" fillId="0" borderId="74" xfId="2" applyBorder="1" applyAlignment="1">
      <alignment vertical="center"/>
    </xf>
    <xf numFmtId="0" fontId="33" fillId="0" borderId="72" xfId="2" applyFont="1" applyBorder="1" applyAlignment="1">
      <alignment horizontal="center" vertical="center"/>
    </xf>
    <xf numFmtId="0" fontId="33" fillId="0" borderId="0" xfId="2" applyFont="1" applyBorder="1" applyAlignment="1">
      <alignment horizontal="center" vertical="center"/>
    </xf>
    <xf numFmtId="0" fontId="33" fillId="0" borderId="72" xfId="2" applyFont="1" applyBorder="1" applyAlignment="1">
      <alignment horizontal="center" vertical="center"/>
    </xf>
    <xf numFmtId="0" fontId="33" fillId="0" borderId="8" xfId="2" applyBorder="1" applyAlignment="1">
      <alignment vertical="center"/>
    </xf>
    <xf numFmtId="0" fontId="33" fillId="0" borderId="75" xfId="2" applyBorder="1" applyAlignment="1">
      <alignment vertical="center"/>
    </xf>
    <xf numFmtId="0" fontId="33" fillId="0" borderId="32" xfId="2" applyBorder="1" applyAlignment="1">
      <alignment vertical="center"/>
    </xf>
    <xf numFmtId="0" fontId="33" fillId="0" borderId="76" xfId="2" applyBorder="1" applyAlignment="1">
      <alignment vertical="center"/>
    </xf>
    <xf numFmtId="0" fontId="33" fillId="0" borderId="32" xfId="2" applyBorder="1" applyAlignment="1">
      <alignment horizontal="center" vertical="center"/>
    </xf>
    <xf numFmtId="0" fontId="24" fillId="0" borderId="0" xfId="2" applyFont="1" applyBorder="1" applyAlignment="1">
      <alignment vertical="center"/>
    </xf>
    <xf numFmtId="0" fontId="33" fillId="0" borderId="73" xfId="2" applyBorder="1" applyAlignment="1">
      <alignment vertical="center"/>
    </xf>
    <xf numFmtId="0" fontId="24" fillId="0" borderId="73" xfId="2" applyFont="1" applyBorder="1" applyAlignment="1">
      <alignment vertical="center"/>
    </xf>
    <xf numFmtId="0" fontId="33" fillId="0" borderId="77" xfId="2" applyBorder="1" applyAlignment="1">
      <alignment vertical="center"/>
    </xf>
    <xf numFmtId="0" fontId="33" fillId="0" borderId="78" xfId="2" applyBorder="1" applyAlignment="1">
      <alignment vertical="center"/>
    </xf>
    <xf numFmtId="0" fontId="33" fillId="0" borderId="79" xfId="2" applyBorder="1" applyAlignment="1">
      <alignment vertical="center"/>
    </xf>
    <xf numFmtId="0" fontId="33" fillId="0" borderId="80" xfId="2" applyBorder="1" applyAlignment="1">
      <alignment vertical="center"/>
    </xf>
    <xf numFmtId="0" fontId="24" fillId="0" borderId="0" xfId="2" applyFont="1" applyAlignment="1">
      <alignment horizontal="right" vertical="center"/>
    </xf>
    <xf numFmtId="0" fontId="24" fillId="5" borderId="0" xfId="3" applyFont="1" applyFill="1" applyBorder="1" applyAlignment="1">
      <alignment horizontal="left" vertical="center"/>
    </xf>
    <xf numFmtId="0" fontId="34" fillId="0" borderId="0" xfId="3"/>
    <xf numFmtId="0" fontId="35" fillId="5" borderId="0" xfId="3" applyFont="1" applyFill="1" applyBorder="1" applyAlignment="1">
      <alignment horizontal="left" vertical="top"/>
    </xf>
    <xf numFmtId="0" fontId="10" fillId="5" borderId="0" xfId="3" applyFont="1" applyFill="1" applyBorder="1" applyAlignment="1">
      <alignment horizontal="left" vertical="center"/>
    </xf>
    <xf numFmtId="0" fontId="35" fillId="5" borderId="0" xfId="3" applyFont="1" applyFill="1" applyBorder="1" applyAlignment="1">
      <alignment horizontal="left" vertical="center"/>
    </xf>
    <xf numFmtId="0" fontId="36" fillId="5" borderId="0" xfId="3" applyFont="1" applyFill="1" applyBorder="1" applyAlignment="1">
      <alignment horizontal="right" vertical="center"/>
    </xf>
    <xf numFmtId="0" fontId="35" fillId="5" borderId="0" xfId="3" applyFont="1" applyFill="1" applyBorder="1" applyAlignment="1">
      <alignment horizontal="center" vertical="center"/>
    </xf>
    <xf numFmtId="0" fontId="36" fillId="5" borderId="0" xfId="3" applyFont="1" applyFill="1" applyBorder="1" applyAlignment="1">
      <alignment horizontal="left" vertical="center"/>
    </xf>
    <xf numFmtId="0" fontId="3" fillId="6" borderId="18" xfId="3" applyFont="1" applyFill="1" applyBorder="1" applyAlignment="1">
      <alignment horizontal="center" vertical="center" shrinkToFit="1"/>
    </xf>
    <xf numFmtId="0" fontId="3" fillId="6" borderId="20" xfId="3" applyFont="1" applyFill="1" applyBorder="1" applyAlignment="1">
      <alignment horizontal="center" vertical="center"/>
    </xf>
    <xf numFmtId="0" fontId="3" fillId="6" borderId="50" xfId="3" applyFont="1" applyFill="1" applyBorder="1" applyAlignment="1">
      <alignment horizontal="center" vertical="center"/>
    </xf>
    <xf numFmtId="0" fontId="35" fillId="5" borderId="10" xfId="3" applyFont="1" applyFill="1" applyBorder="1" applyAlignment="1">
      <alignment horizontal="center" vertical="center" shrinkToFit="1"/>
    </xf>
    <xf numFmtId="0" fontId="36" fillId="5" borderId="1" xfId="3" applyFont="1" applyFill="1" applyBorder="1" applyAlignment="1">
      <alignment horizontal="left" vertical="top" wrapText="1"/>
    </xf>
    <xf numFmtId="0" fontId="35" fillId="5" borderId="11" xfId="3" applyFont="1" applyFill="1" applyBorder="1" applyAlignment="1">
      <alignment horizontal="left" vertical="top" wrapText="1"/>
    </xf>
    <xf numFmtId="0" fontId="35" fillId="5" borderId="14" xfId="3" applyFont="1" applyFill="1" applyBorder="1" applyAlignment="1">
      <alignment horizontal="center" vertical="center" shrinkToFit="1"/>
    </xf>
    <xf numFmtId="0" fontId="35" fillId="5" borderId="15" xfId="3" applyFont="1" applyFill="1" applyBorder="1" applyAlignment="1">
      <alignment horizontal="left" vertical="top" wrapText="1"/>
    </xf>
    <xf numFmtId="0" fontId="35" fillId="5" borderId="16" xfId="3" applyFont="1" applyFill="1" applyBorder="1" applyAlignment="1">
      <alignment horizontal="left" vertical="top" wrapText="1"/>
    </xf>
    <xf numFmtId="0" fontId="37" fillId="5" borderId="0" xfId="3" applyFont="1" applyFill="1" applyBorder="1" applyAlignment="1">
      <alignment horizontal="left" vertical="top"/>
    </xf>
    <xf numFmtId="0" fontId="38" fillId="5" borderId="0" xfId="3" applyFont="1" applyFill="1" applyBorder="1" applyAlignment="1">
      <alignment horizontal="left" vertical="top" wrapText="1"/>
    </xf>
    <xf numFmtId="0" fontId="35" fillId="5" borderId="0" xfId="3" applyFont="1" applyFill="1" applyBorder="1" applyAlignment="1">
      <alignment horizontal="left" vertical="top"/>
    </xf>
    <xf numFmtId="0" fontId="37" fillId="2" borderId="0" xfId="3" applyFont="1" applyFill="1" applyBorder="1" applyAlignment="1">
      <alignment horizontal="left" vertical="top"/>
    </xf>
    <xf numFmtId="0" fontId="35" fillId="2" borderId="0" xfId="3" applyFont="1" applyFill="1" applyBorder="1" applyAlignment="1">
      <alignment horizontal="left" vertical="top"/>
    </xf>
    <xf numFmtId="0" fontId="10" fillId="2" borderId="0" xfId="3" applyFont="1" applyFill="1" applyBorder="1" applyAlignment="1">
      <alignment horizontal="center" vertical="center"/>
    </xf>
    <xf numFmtId="0" fontId="24" fillId="2" borderId="18" xfId="3" applyFont="1" applyFill="1" applyBorder="1" applyAlignment="1">
      <alignment horizontal="left" vertical="center" wrapText="1"/>
    </xf>
    <xf numFmtId="0" fontId="40" fillId="2" borderId="50" xfId="3" applyFont="1" applyFill="1" applyBorder="1" applyAlignment="1">
      <alignment horizontal="left" vertical="center" wrapText="1"/>
    </xf>
    <xf numFmtId="0" fontId="40" fillId="2" borderId="0" xfId="3" applyFont="1" applyFill="1" applyBorder="1" applyAlignment="1">
      <alignment horizontal="left" vertical="top"/>
    </xf>
    <xf numFmtId="0" fontId="24" fillId="2" borderId="14" xfId="3" applyFont="1" applyFill="1" applyBorder="1" applyAlignment="1">
      <alignment horizontal="left" vertical="center" wrapText="1"/>
    </xf>
    <xf numFmtId="0" fontId="40" fillId="2" borderId="16" xfId="3" applyFont="1" applyFill="1" applyBorder="1" applyAlignment="1">
      <alignment horizontal="left" vertical="center" wrapText="1"/>
    </xf>
    <xf numFmtId="0" fontId="41" fillId="2" borderId="0" xfId="3" applyFont="1" applyFill="1" applyBorder="1" applyAlignment="1">
      <alignment horizontal="left" vertical="center" wrapText="1"/>
    </xf>
    <xf numFmtId="0" fontId="40" fillId="2" borderId="0" xfId="3" applyFont="1" applyFill="1" applyBorder="1" applyAlignment="1">
      <alignment horizontal="left" vertical="center" wrapText="1"/>
    </xf>
    <xf numFmtId="0" fontId="24" fillId="2" borderId="17" xfId="3" applyFont="1" applyFill="1" applyBorder="1" applyAlignment="1">
      <alignment horizontal="center" vertical="center" wrapText="1"/>
    </xf>
    <xf numFmtId="0" fontId="24" fillId="2" borderId="81" xfId="3" applyFont="1" applyFill="1" applyBorder="1" applyAlignment="1">
      <alignment horizontal="left" vertical="center" wrapText="1"/>
    </xf>
    <xf numFmtId="0" fontId="41" fillId="2" borderId="82" xfId="3" applyFont="1" applyFill="1" applyBorder="1" applyAlignment="1">
      <alignment horizontal="left" vertical="top" wrapText="1"/>
    </xf>
    <xf numFmtId="0" fontId="24" fillId="2" borderId="82" xfId="3" applyFont="1" applyFill="1" applyBorder="1" applyAlignment="1">
      <alignment horizontal="left" vertical="center" wrapText="1"/>
    </xf>
    <xf numFmtId="0" fontId="41" fillId="2" borderId="82" xfId="3" applyFont="1" applyFill="1" applyBorder="1" applyAlignment="1">
      <alignment horizontal="center" vertical="top" wrapText="1"/>
    </xf>
    <xf numFmtId="0" fontId="41" fillId="2" borderId="61" xfId="3" applyFont="1" applyFill="1" applyBorder="1" applyAlignment="1">
      <alignment horizontal="center" vertical="top" wrapText="1"/>
    </xf>
    <xf numFmtId="0" fontId="41" fillId="2" borderId="0" xfId="3" applyFont="1" applyFill="1" applyBorder="1" applyAlignment="1">
      <alignment horizontal="left" vertical="top" wrapText="1"/>
    </xf>
    <xf numFmtId="0" fontId="39" fillId="2" borderId="0" xfId="3" applyFont="1" applyFill="1" applyBorder="1" applyAlignment="1">
      <alignment horizontal="left" vertical="top"/>
    </xf>
    <xf numFmtId="0" fontId="38" fillId="2" borderId="0" xfId="3" applyFont="1" applyFill="1" applyBorder="1" applyAlignment="1">
      <alignment horizontal="left" vertical="top"/>
    </xf>
    <xf numFmtId="0" fontId="42" fillId="2" borderId="0" xfId="3" applyFont="1" applyFill="1" applyBorder="1" applyAlignment="1">
      <alignment horizontal="center" vertical="center"/>
    </xf>
    <xf numFmtId="0" fontId="43" fillId="2" borderId="0" xfId="3" applyFont="1" applyFill="1" applyBorder="1" applyAlignment="1">
      <alignment vertical="center"/>
    </xf>
    <xf numFmtId="0" fontId="43" fillId="2" borderId="0" xfId="3" applyFont="1" applyFill="1" applyBorder="1" applyAlignment="1">
      <alignment horizontal="center" vertical="center"/>
    </xf>
    <xf numFmtId="0" fontId="37" fillId="2" borderId="0" xfId="3" applyFont="1" applyFill="1" applyBorder="1" applyAlignment="1">
      <alignment horizontal="center" vertical="center"/>
    </xf>
    <xf numFmtId="0" fontId="37" fillId="2" borderId="0" xfId="3" applyFont="1" applyFill="1" applyBorder="1" applyAlignment="1">
      <alignment vertical="center"/>
    </xf>
    <xf numFmtId="0" fontId="43" fillId="2" borderId="0" xfId="3" applyFont="1" applyFill="1" applyBorder="1" applyAlignment="1">
      <alignment horizontal="left" vertical="center"/>
    </xf>
    <xf numFmtId="0" fontId="10" fillId="2" borderId="0" xfId="3" applyFont="1" applyFill="1" applyBorder="1" applyAlignment="1">
      <alignment horizontal="right"/>
    </xf>
    <xf numFmtId="0" fontId="36" fillId="2" borderId="0" xfId="3" applyFont="1" applyFill="1" applyBorder="1" applyAlignment="1"/>
    <xf numFmtId="0" fontId="35" fillId="2" borderId="76" xfId="3" applyFont="1" applyFill="1" applyBorder="1" applyAlignment="1">
      <alignment horizontal="left" vertical="center"/>
    </xf>
    <xf numFmtId="0" fontId="38" fillId="2" borderId="0" xfId="3" applyFont="1" applyFill="1" applyBorder="1" applyAlignment="1">
      <alignment horizontal="left"/>
    </xf>
    <xf numFmtId="0" fontId="44" fillId="2" borderId="0" xfId="3" applyFont="1" applyFill="1" applyBorder="1" applyAlignment="1">
      <alignment horizontal="right" vertical="top"/>
    </xf>
    <xf numFmtId="0" fontId="38" fillId="2" borderId="76" xfId="3" applyFont="1" applyFill="1" applyBorder="1" applyAlignment="1"/>
    <xf numFmtId="0" fontId="36" fillId="2" borderId="70" xfId="3" applyFont="1" applyFill="1" applyBorder="1" applyAlignment="1">
      <alignment horizontal="left"/>
    </xf>
    <xf numFmtId="0" fontId="35" fillId="2" borderId="70" xfId="3" applyFont="1" applyFill="1" applyBorder="1" applyAlignment="1">
      <alignment vertical="center"/>
    </xf>
    <xf numFmtId="0" fontId="38" fillId="2" borderId="76" xfId="3" applyFont="1" applyFill="1" applyBorder="1" applyAlignment="1">
      <alignment horizontal="center"/>
    </xf>
    <xf numFmtId="0" fontId="43" fillId="2" borderId="0" xfId="3" applyFont="1" applyFill="1" applyBorder="1" applyAlignment="1">
      <alignment horizontal="center" vertical="top"/>
    </xf>
    <xf numFmtId="0" fontId="43" fillId="2" borderId="0" xfId="3" applyFont="1" applyFill="1" applyBorder="1" applyAlignment="1">
      <alignment horizontal="center" vertical="top"/>
    </xf>
    <xf numFmtId="0" fontId="23" fillId="2" borderId="0" xfId="3" applyFont="1" applyFill="1" applyBorder="1" applyAlignment="1">
      <alignment horizontal="left" vertical="top" wrapText="1"/>
    </xf>
    <xf numFmtId="0" fontId="39" fillId="2" borderId="0" xfId="3" applyFont="1" applyFill="1" applyBorder="1" applyAlignment="1">
      <alignment horizontal="center" vertical="top"/>
    </xf>
    <xf numFmtId="0" fontId="38" fillId="2" borderId="37" xfId="3" applyFont="1" applyFill="1" applyBorder="1" applyAlignment="1">
      <alignment horizontal="center" vertical="top"/>
    </xf>
    <xf numFmtId="0" fontId="36" fillId="2" borderId="72" xfId="3" applyFont="1" applyFill="1" applyBorder="1" applyAlignment="1">
      <alignment horizontal="left" vertical="top" wrapText="1"/>
    </xf>
    <xf numFmtId="0" fontId="36" fillId="2" borderId="73" xfId="3" applyFont="1" applyFill="1" applyBorder="1" applyAlignment="1">
      <alignment horizontal="left" vertical="top"/>
    </xf>
    <xf numFmtId="0" fontId="36" fillId="2" borderId="8" xfId="3" applyFont="1" applyFill="1" applyBorder="1" applyAlignment="1">
      <alignment horizontal="left" vertical="top"/>
    </xf>
    <xf numFmtId="0" fontId="36" fillId="2" borderId="8" xfId="3" applyFont="1" applyFill="1" applyBorder="1" applyAlignment="1">
      <alignment horizontal="left" vertical="top" wrapText="1"/>
    </xf>
    <xf numFmtId="0" fontId="35" fillId="2" borderId="75" xfId="3" applyFont="1" applyFill="1" applyBorder="1" applyAlignment="1">
      <alignment horizontal="left" vertical="top"/>
    </xf>
    <xf numFmtId="0" fontId="35" fillId="2" borderId="77" xfId="3" applyFont="1" applyFill="1" applyBorder="1" applyAlignment="1">
      <alignment horizontal="left" vertical="top" wrapText="1"/>
    </xf>
    <xf numFmtId="0" fontId="0" fillId="2" borderId="0" xfId="0" applyFill="1" applyAlignment="1">
      <alignment vertical="center" wrapText="1"/>
    </xf>
    <xf numFmtId="0" fontId="3" fillId="2" borderId="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3" fillId="2" borderId="1" xfId="0" applyFont="1" applyFill="1" applyBorder="1" applyAlignment="1">
      <alignment vertical="center" wrapText="1"/>
    </xf>
    <xf numFmtId="0" fontId="24" fillId="2" borderId="1" xfId="0" applyFont="1" applyFill="1" applyBorder="1" applyAlignment="1">
      <alignment vertical="top" wrapText="1"/>
    </xf>
    <xf numFmtId="0" fontId="0" fillId="2" borderId="1" xfId="0" applyFont="1" applyFill="1" applyBorder="1" applyAlignment="1">
      <alignment horizontal="center" vertical="center"/>
    </xf>
    <xf numFmtId="0" fontId="0" fillId="2" borderId="0" xfId="0" applyFill="1" applyAlignment="1">
      <alignment horizontal="center" vertical="center"/>
    </xf>
    <xf numFmtId="0" fontId="3" fillId="2" borderId="83" xfId="0" applyFont="1" applyFill="1" applyBorder="1" applyAlignment="1">
      <alignment vertical="center" wrapText="1"/>
    </xf>
    <xf numFmtId="0" fontId="24" fillId="2" borderId="83" xfId="0" applyFont="1" applyFill="1" applyBorder="1" applyAlignment="1">
      <alignment vertical="top" wrapText="1"/>
    </xf>
    <xf numFmtId="0" fontId="3" fillId="2" borderId="1" xfId="0" applyFont="1" applyFill="1" applyBorder="1" applyAlignment="1">
      <alignment horizontal="center" vertical="center"/>
    </xf>
    <xf numFmtId="0" fontId="3" fillId="2" borderId="84" xfId="0" applyFont="1" applyFill="1" applyBorder="1" applyAlignment="1">
      <alignment vertical="center" wrapText="1"/>
    </xf>
    <xf numFmtId="0" fontId="24" fillId="2" borderId="84" xfId="0" applyFont="1" applyFill="1" applyBorder="1" applyAlignment="1">
      <alignment vertical="top" wrapText="1"/>
    </xf>
    <xf numFmtId="0" fontId="3" fillId="2" borderId="85" xfId="0" applyFont="1" applyFill="1" applyBorder="1" applyAlignment="1">
      <alignment vertical="center" wrapText="1"/>
    </xf>
    <xf numFmtId="0" fontId="24" fillId="2" borderId="85" xfId="0" applyFont="1" applyFill="1" applyBorder="1" applyAlignment="1">
      <alignment vertical="top" wrapText="1"/>
    </xf>
    <xf numFmtId="0" fontId="0" fillId="2" borderId="83" xfId="0" applyFont="1" applyFill="1" applyBorder="1" applyAlignment="1">
      <alignment horizontal="center" vertical="center"/>
    </xf>
    <xf numFmtId="0" fontId="24" fillId="2" borderId="85" xfId="0" applyFont="1" applyFill="1" applyBorder="1" applyAlignment="1">
      <alignment vertical="center" wrapText="1"/>
    </xf>
    <xf numFmtId="0" fontId="0" fillId="2" borderId="84" xfId="0" applyFont="1" applyFill="1" applyBorder="1" applyAlignment="1">
      <alignment horizontal="center" vertical="center"/>
    </xf>
    <xf numFmtId="0" fontId="3" fillId="2" borderId="84" xfId="0" applyFont="1" applyFill="1" applyBorder="1" applyAlignment="1">
      <alignment horizontal="center" vertical="center"/>
    </xf>
    <xf numFmtId="0" fontId="0" fillId="2" borderId="1" xfId="0" applyFont="1" applyFill="1" applyBorder="1" applyAlignment="1">
      <alignment horizontal="center" vertical="center"/>
    </xf>
    <xf numFmtId="0" fontId="45" fillId="2" borderId="0" xfId="0" applyFont="1" applyFill="1" applyAlignment="1">
      <alignment vertical="center"/>
    </xf>
    <xf numFmtId="0" fontId="0" fillId="0" borderId="0" xfId="0" applyAlignment="1">
      <alignment vertical="center"/>
    </xf>
    <xf numFmtId="0" fontId="4" fillId="7" borderId="1" xfId="0" applyFont="1" applyFill="1" applyBorder="1" applyAlignment="1">
      <alignment horizontal="left" vertical="center"/>
    </xf>
    <xf numFmtId="0" fontId="6" fillId="2" borderId="0" xfId="0" applyFont="1" applyFill="1" applyBorder="1" applyAlignment="1">
      <alignment horizontal="left" vertical="center"/>
    </xf>
    <xf numFmtId="0" fontId="4" fillId="8" borderId="1" xfId="0" applyFont="1" applyFill="1" applyBorder="1" applyAlignment="1">
      <alignment horizontal="left" vertical="center"/>
    </xf>
    <xf numFmtId="0" fontId="47" fillId="2" borderId="0" xfId="0" applyFont="1" applyFill="1" applyAlignment="1">
      <alignment horizontal="left" vertical="center"/>
    </xf>
    <xf numFmtId="0" fontId="4" fillId="2" borderId="0" xfId="0" applyFont="1" applyFill="1" applyAlignment="1">
      <alignment horizontal="left" vertical="center" wrapText="1"/>
    </xf>
    <xf numFmtId="0" fontId="8" fillId="2" borderId="0" xfId="0" applyFont="1" applyFill="1" applyBorder="1" applyAlignment="1">
      <alignment horizontal="left" vertical="center"/>
    </xf>
    <xf numFmtId="0" fontId="4" fillId="2" borderId="0" xfId="0" applyFont="1" applyFill="1" applyBorder="1" applyAlignment="1">
      <alignment vertical="center"/>
    </xf>
    <xf numFmtId="0" fontId="48" fillId="2" borderId="0" xfId="0" applyFont="1" applyFill="1" applyBorder="1" applyAlignment="1">
      <alignment vertical="center" shrinkToFit="1"/>
    </xf>
    <xf numFmtId="0" fontId="4" fillId="2" borderId="0" xfId="0" applyFont="1" applyFill="1" applyAlignment="1">
      <alignment vertical="center" textRotation="90"/>
    </xf>
    <xf numFmtId="0" fontId="3" fillId="2" borderId="0" xfId="0" applyFont="1" applyFill="1" applyAlignment="1">
      <alignment horizontal="left" vertical="center"/>
    </xf>
    <xf numFmtId="0" fontId="3" fillId="0" borderId="0" xfId="0" applyFont="1" applyAlignment="1">
      <alignment horizontal="left" vertical="center"/>
    </xf>
    <xf numFmtId="0" fontId="15" fillId="0" borderId="0" xfId="0" applyFont="1" applyAlignment="1" applyProtection="1">
      <alignment vertical="center"/>
    </xf>
    <xf numFmtId="0" fontId="17" fillId="9" borderId="0"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15" fillId="0" borderId="0" xfId="0" applyFont="1" applyAlignment="1">
      <alignment vertical="center"/>
    </xf>
    <xf numFmtId="0" fontId="19" fillId="7" borderId="0"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xf>
    <xf numFmtId="0" fontId="18" fillId="2" borderId="0" xfId="0" applyFont="1" applyFill="1" applyAlignment="1" applyProtection="1">
      <alignment horizontal="right" vertical="center"/>
    </xf>
    <xf numFmtId="0" fontId="18" fillId="2" borderId="0" xfId="0" applyFont="1" applyFill="1" applyAlignment="1" applyProtection="1">
      <alignment vertical="center"/>
    </xf>
    <xf numFmtId="0" fontId="18" fillId="0" borderId="0" xfId="0" applyFont="1" applyAlignment="1" applyProtection="1">
      <alignment vertical="center"/>
    </xf>
    <xf numFmtId="0" fontId="16" fillId="9" borderId="1" xfId="0" applyFont="1" applyFill="1" applyBorder="1" applyAlignment="1" applyProtection="1">
      <alignment horizontal="center" vertical="center"/>
      <protection locked="0"/>
    </xf>
    <xf numFmtId="0" fontId="4" fillId="0" borderId="0" xfId="0" applyFont="1" applyAlignment="1">
      <alignment vertical="center"/>
    </xf>
    <xf numFmtId="0" fontId="19" fillId="2" borderId="0" xfId="0" applyFont="1" applyFill="1" applyBorder="1" applyAlignment="1" applyProtection="1">
      <alignment horizontal="right"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15" fillId="7" borderId="1" xfId="0" applyFont="1" applyFill="1" applyBorder="1" applyAlignment="1" applyProtection="1">
      <alignment horizontal="center" vertical="center"/>
      <protection locked="0"/>
    </xf>
    <xf numFmtId="20" fontId="15" fillId="2" borderId="0" xfId="0" applyNumberFormat="1" applyFont="1" applyFill="1" applyBorder="1" applyAlignment="1" applyProtection="1">
      <alignment horizontal="center"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4" fillId="0" borderId="0" xfId="0" applyFont="1" applyAlignment="1" applyProtection="1">
      <alignment vertical="center"/>
    </xf>
    <xf numFmtId="0" fontId="15" fillId="0" borderId="86" xfId="0" applyFont="1" applyBorder="1" applyAlignment="1" applyProtection="1">
      <alignment horizontal="center" vertical="center" wrapText="1"/>
    </xf>
    <xf numFmtId="0" fontId="15" fillId="0" borderId="65"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11"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0" borderId="17" xfId="0" applyFont="1" applyBorder="1" applyAlignment="1" applyProtection="1">
      <alignment vertical="center"/>
    </xf>
    <xf numFmtId="0" fontId="4" fillId="9" borderId="18" xfId="0" applyFont="1" applyFill="1" applyBorder="1" applyAlignment="1" applyProtection="1">
      <alignment horizontal="center" vertical="center" wrapText="1"/>
      <protection locked="0"/>
    </xf>
    <xf numFmtId="0" fontId="15" fillId="9" borderId="20" xfId="0" applyFont="1" applyFill="1" applyBorder="1" applyAlignment="1" applyProtection="1">
      <alignment horizontal="center" vertical="center" wrapText="1"/>
      <protection locked="0"/>
    </xf>
    <xf numFmtId="0" fontId="15" fillId="9" borderId="20" xfId="0" applyFont="1" applyFill="1" applyBorder="1" applyAlignment="1" applyProtection="1">
      <alignment horizontal="center" vertical="center" shrinkToFit="1"/>
      <protection locked="0"/>
    </xf>
    <xf numFmtId="0" fontId="15" fillId="7" borderId="50" xfId="0" applyFont="1" applyFill="1" applyBorder="1" applyAlignment="1" applyProtection="1">
      <alignment horizontal="center" vertical="center" wrapText="1"/>
      <protection locked="0"/>
    </xf>
    <xf numFmtId="178" fontId="15" fillId="7" borderId="87" xfId="0" applyNumberFormat="1" applyFont="1" applyFill="1" applyBorder="1" applyAlignment="1" applyProtection="1">
      <alignment horizontal="center" vertical="center" shrinkToFit="1"/>
      <protection locked="0"/>
    </xf>
    <xf numFmtId="178" fontId="15" fillId="7" borderId="88" xfId="0" applyNumberFormat="1" applyFont="1" applyFill="1" applyBorder="1" applyAlignment="1" applyProtection="1">
      <alignment horizontal="center" vertical="center" shrinkToFit="1"/>
      <protection locked="0"/>
    </xf>
    <xf numFmtId="178" fontId="15" fillId="7" borderId="89" xfId="0" applyNumberFormat="1" applyFont="1" applyFill="1" applyBorder="1" applyAlignment="1" applyProtection="1">
      <alignment horizontal="center" vertical="center" shrinkToFit="1"/>
      <protection locked="0"/>
    </xf>
    <xf numFmtId="178" fontId="19" fillId="2" borderId="17" xfId="0" applyNumberFormat="1" applyFont="1" applyFill="1" applyBorder="1" applyAlignment="1" applyProtection="1">
      <alignment horizontal="center" vertical="center" wrapText="1"/>
    </xf>
    <xf numFmtId="178" fontId="19" fillId="2" borderId="17" xfId="1" applyNumberFormat="1" applyFont="1" applyFill="1" applyBorder="1" applyAlignment="1" applyProtection="1">
      <alignment horizontal="center" vertical="center" wrapText="1"/>
    </xf>
    <xf numFmtId="0" fontId="15" fillId="7" borderId="17" xfId="0" applyFont="1" applyFill="1" applyBorder="1" applyAlignment="1" applyProtection="1">
      <alignment horizontal="left" vertical="center" wrapText="1"/>
      <protection locked="0"/>
    </xf>
    <xf numFmtId="0" fontId="15" fillId="0" borderId="9" xfId="0" applyFont="1" applyBorder="1" applyAlignment="1" applyProtection="1">
      <alignment vertical="center"/>
    </xf>
    <xf numFmtId="0" fontId="4" fillId="9" borderId="10"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shrinkToFit="1"/>
      <protection locked="0"/>
    </xf>
    <xf numFmtId="0" fontId="15" fillId="7" borderId="11" xfId="0" applyFont="1" applyFill="1" applyBorder="1" applyAlignment="1" applyProtection="1">
      <alignment horizontal="center" vertical="center" wrapText="1"/>
      <protection locked="0"/>
    </xf>
    <xf numFmtId="178" fontId="15" fillId="7" borderId="90" xfId="0" applyNumberFormat="1" applyFont="1" applyFill="1" applyBorder="1" applyAlignment="1" applyProtection="1">
      <alignment horizontal="center" vertical="center" shrinkToFit="1"/>
      <protection locked="0"/>
    </xf>
    <xf numFmtId="178" fontId="15" fillId="7" borderId="83" xfId="0" applyNumberFormat="1" applyFont="1" applyFill="1" applyBorder="1" applyAlignment="1" applyProtection="1">
      <alignment horizontal="center" vertical="center" shrinkToFit="1"/>
      <protection locked="0"/>
    </xf>
    <xf numFmtId="178" fontId="15" fillId="7" borderId="91" xfId="0" applyNumberFormat="1" applyFont="1" applyFill="1" applyBorder="1" applyAlignment="1" applyProtection="1">
      <alignment horizontal="center" vertical="center" shrinkToFit="1"/>
      <protection locked="0"/>
    </xf>
    <xf numFmtId="178" fontId="19" fillId="2" borderId="9" xfId="0" applyNumberFormat="1" applyFont="1" applyFill="1" applyBorder="1" applyAlignment="1" applyProtection="1">
      <alignment horizontal="center" vertical="center" wrapText="1"/>
    </xf>
    <xf numFmtId="178" fontId="19" fillId="2" borderId="9" xfId="1" applyNumberFormat="1" applyFont="1" applyFill="1" applyBorder="1" applyAlignment="1" applyProtection="1">
      <alignment horizontal="center" vertical="center" wrapText="1"/>
    </xf>
    <xf numFmtId="0" fontId="15" fillId="7" borderId="9" xfId="0" applyFont="1" applyFill="1" applyBorder="1" applyAlignment="1" applyProtection="1">
      <alignment horizontal="left" vertical="center" wrapText="1"/>
      <protection locked="0"/>
    </xf>
    <xf numFmtId="0" fontId="15" fillId="0" borderId="41" xfId="0" applyFont="1" applyBorder="1" applyAlignment="1" applyProtection="1">
      <alignment vertical="center"/>
    </xf>
    <xf numFmtId="0" fontId="4" fillId="9" borderId="14" xfId="0" applyFont="1" applyFill="1" applyBorder="1" applyAlignment="1" applyProtection="1">
      <alignment horizontal="center" vertical="center" wrapText="1"/>
      <protection locked="0"/>
    </xf>
    <xf numFmtId="0" fontId="15" fillId="9" borderId="15" xfId="0" applyFont="1" applyFill="1" applyBorder="1" applyAlignment="1" applyProtection="1">
      <alignment horizontal="center" vertical="center" wrapText="1"/>
      <protection locked="0"/>
    </xf>
    <xf numFmtId="0" fontId="15" fillId="9" borderId="15" xfId="0" applyFont="1" applyFill="1" applyBorder="1" applyAlignment="1" applyProtection="1">
      <alignment horizontal="center" vertical="center" shrinkToFit="1"/>
      <protection locked="0"/>
    </xf>
    <xf numFmtId="0" fontId="15" fillId="7" borderId="16" xfId="0" applyFont="1" applyFill="1" applyBorder="1" applyAlignment="1" applyProtection="1">
      <alignment horizontal="center" vertical="center" wrapText="1"/>
      <protection locked="0"/>
    </xf>
    <xf numFmtId="178" fontId="15" fillId="7" borderId="14" xfId="0" applyNumberFormat="1" applyFont="1" applyFill="1" applyBorder="1" applyAlignment="1" applyProtection="1">
      <alignment horizontal="center" vertical="center" shrinkToFit="1"/>
      <protection locked="0"/>
    </xf>
    <xf numFmtId="178" fontId="15" fillId="7" borderId="15" xfId="0" applyNumberFormat="1" applyFont="1" applyFill="1" applyBorder="1" applyAlignment="1" applyProtection="1">
      <alignment horizontal="center" vertical="center" shrinkToFit="1"/>
      <protection locked="0"/>
    </xf>
    <xf numFmtId="178" fontId="15" fillId="7" borderId="16" xfId="0" applyNumberFormat="1" applyFont="1" applyFill="1" applyBorder="1" applyAlignment="1" applyProtection="1">
      <alignment horizontal="center" vertical="center" shrinkToFit="1"/>
      <protection locked="0"/>
    </xf>
    <xf numFmtId="178" fontId="19" fillId="2" borderId="41" xfId="0" applyNumberFormat="1" applyFont="1" applyFill="1" applyBorder="1" applyAlignment="1" applyProtection="1">
      <alignment horizontal="center" vertical="center" wrapText="1"/>
    </xf>
    <xf numFmtId="178" fontId="19" fillId="2" borderId="41" xfId="1" applyNumberFormat="1" applyFont="1" applyFill="1" applyBorder="1" applyAlignment="1" applyProtection="1">
      <alignment horizontal="center" vertical="center" wrapText="1"/>
    </xf>
    <xf numFmtId="0" fontId="15" fillId="7" borderId="41" xfId="0" applyFont="1" applyFill="1" applyBorder="1" applyAlignment="1" applyProtection="1">
      <alignment horizontal="left" vertical="center" wrapText="1"/>
      <protection locked="0"/>
    </xf>
    <xf numFmtId="0" fontId="21" fillId="0" borderId="0" xfId="0" applyFont="1" applyAlignment="1" applyProtection="1">
      <alignment vertical="center"/>
    </xf>
    <xf numFmtId="0" fontId="4" fillId="0" borderId="0" xfId="0" applyFont="1" applyBorder="1" applyAlignment="1" applyProtection="1">
      <alignment vertical="center" shrinkToFit="1"/>
    </xf>
    <xf numFmtId="0" fontId="51" fillId="0" borderId="0" xfId="0" applyFont="1" applyBorder="1" applyAlignment="1" applyProtection="1">
      <alignment vertical="center" shrinkToFit="1"/>
    </xf>
    <xf numFmtId="0" fontId="20" fillId="0" borderId="0" xfId="0" applyFont="1" applyAlignment="1" applyProtection="1">
      <alignment vertical="center"/>
    </xf>
    <xf numFmtId="0" fontId="12" fillId="0" borderId="0" xfId="0" applyFont="1" applyBorder="1" applyAlignment="1" applyProtection="1">
      <alignment vertical="center" shrinkToFit="1"/>
    </xf>
    <xf numFmtId="0" fontId="12" fillId="0" borderId="0" xfId="0" applyFont="1" applyBorder="1" applyAlignment="1" applyProtection="1">
      <alignment vertical="center"/>
    </xf>
    <xf numFmtId="0" fontId="20" fillId="0" borderId="0" xfId="0" applyFont="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20" fillId="0" borderId="76" xfId="0" applyFont="1" applyBorder="1" applyAlignment="1" applyProtection="1">
      <alignment horizontal="right" vertical="center"/>
    </xf>
    <xf numFmtId="0" fontId="20" fillId="0" borderId="76" xfId="0" applyFont="1" applyBorder="1" applyAlignment="1" applyProtection="1">
      <alignment horizontal="center" vertical="center"/>
    </xf>
    <xf numFmtId="0" fontId="20"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20" fillId="0" borderId="1" xfId="0" applyFont="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18" fillId="0" borderId="1" xfId="0" applyFont="1" applyBorder="1" applyAlignment="1" applyProtection="1">
      <alignment horizontal="center" vertical="center"/>
    </xf>
    <xf numFmtId="180"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181" fontId="12" fillId="2" borderId="0" xfId="0" applyNumberFormat="1" applyFont="1" applyFill="1" applyBorder="1" applyAlignment="1" applyProtection="1">
      <alignment horizontal="center" vertical="center"/>
    </xf>
    <xf numFmtId="181" fontId="12" fillId="2" borderId="0"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182" fontId="12" fillId="7" borderId="1" xfId="1" applyNumberFormat="1" applyFont="1" applyFill="1" applyBorder="1" applyAlignment="1" applyProtection="1">
      <alignment horizontal="right" vertical="center"/>
      <protection locked="0"/>
    </xf>
    <xf numFmtId="182" fontId="12" fillId="0" borderId="1" xfId="1" applyNumberFormat="1" applyFont="1" applyBorder="1" applyAlignment="1" applyProtection="1">
      <alignment horizontal="right" vertical="center"/>
    </xf>
    <xf numFmtId="0" fontId="12" fillId="0" borderId="1" xfId="0" applyFont="1" applyBorder="1" applyAlignment="1" applyProtection="1">
      <alignment horizontal="right" vertical="center"/>
    </xf>
    <xf numFmtId="183" fontId="12" fillId="0" borderId="1" xfId="1" applyNumberFormat="1" applyFont="1" applyBorder="1" applyAlignment="1" applyProtection="1">
      <alignment horizontal="right" vertical="center"/>
    </xf>
    <xf numFmtId="0" fontId="12" fillId="7" borderId="1" xfId="0" applyFont="1" applyFill="1" applyBorder="1" applyAlignment="1" applyProtection="1">
      <alignment horizontal="right" vertical="center"/>
      <protection locked="0"/>
    </xf>
    <xf numFmtId="176" fontId="12" fillId="7" borderId="1" xfId="0" applyNumberFormat="1" applyFont="1" applyFill="1" applyBorder="1" applyAlignment="1" applyProtection="1">
      <alignment horizontal="right" vertical="center"/>
      <protection locked="0"/>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183" fontId="12" fillId="7" borderId="1" xfId="1" applyNumberFormat="1" applyFont="1" applyFill="1" applyBorder="1" applyAlignment="1" applyProtection="1">
      <alignment horizontal="right" vertical="center"/>
      <protection locked="0"/>
    </xf>
    <xf numFmtId="183" fontId="12" fillId="2" borderId="0" xfId="1" applyNumberFormat="1"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183" fontId="12" fillId="2" borderId="0" xfId="1" applyNumberFormat="1" applyFont="1" applyFill="1" applyBorder="1" applyAlignment="1" applyProtection="1">
      <alignment horizontal="right" vertical="center"/>
    </xf>
    <xf numFmtId="0" fontId="12" fillId="0" borderId="0" xfId="0" applyFont="1" applyBorder="1" applyAlignment="1" applyProtection="1">
      <alignment horizontal="center" vertical="center"/>
    </xf>
    <xf numFmtId="182" fontId="12" fillId="0" borderId="1" xfId="0" applyNumberFormat="1" applyFont="1" applyBorder="1" applyAlignment="1" applyProtection="1">
      <alignment horizontal="center" vertical="center"/>
    </xf>
    <xf numFmtId="176" fontId="12" fillId="0" borderId="1" xfId="0" applyNumberFormat="1" applyFont="1" applyBorder="1" applyAlignment="1" applyProtection="1">
      <alignment horizontal="right" vertical="center"/>
    </xf>
    <xf numFmtId="176" fontId="12" fillId="2" borderId="0" xfId="0" applyNumberFormat="1" applyFont="1" applyFill="1" applyBorder="1" applyAlignment="1" applyProtection="1">
      <alignment horizontal="right"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right" vertical="center"/>
    </xf>
    <xf numFmtId="0" fontId="20" fillId="7" borderId="1" xfId="0" applyFont="1" applyFill="1" applyBorder="1" applyAlignment="1" applyProtection="1">
      <alignment horizontal="center" vertical="center"/>
      <protection locked="0"/>
    </xf>
    <xf numFmtId="0" fontId="52" fillId="0" borderId="0" xfId="0" applyFont="1" applyBorder="1" applyAlignment="1" applyProtection="1">
      <alignment vertical="center"/>
    </xf>
    <xf numFmtId="0" fontId="12" fillId="2" borderId="0" xfId="0" applyFont="1" applyFill="1" applyBorder="1" applyAlignment="1" applyProtection="1">
      <alignment horizontal="right" vertical="center"/>
    </xf>
    <xf numFmtId="0" fontId="20" fillId="0" borderId="0" xfId="0" applyFont="1" applyBorder="1" applyAlignment="1" applyProtection="1">
      <alignment horizontal="left"/>
    </xf>
    <xf numFmtId="0" fontId="12" fillId="0" borderId="0" xfId="0" applyFont="1" applyBorder="1" applyAlignment="1" applyProtection="1">
      <alignment horizontal="center"/>
    </xf>
    <xf numFmtId="0" fontId="20" fillId="0" borderId="76" xfId="0" applyFont="1" applyBorder="1" applyAlignment="1" applyProtection="1">
      <alignment horizontal="center" vertical="center"/>
    </xf>
    <xf numFmtId="0" fontId="12" fillId="0" borderId="76" xfId="0" applyFont="1" applyBorder="1" applyAlignment="1" applyProtection="1">
      <alignment vertical="center"/>
    </xf>
    <xf numFmtId="182" fontId="12" fillId="2" borderId="1"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2" fillId="9" borderId="1" xfId="0" applyFont="1" applyFill="1" applyBorder="1" applyAlignment="1" applyProtection="1">
      <alignment horizontal="center" vertical="center"/>
      <protection locked="0"/>
    </xf>
    <xf numFmtId="176" fontId="12" fillId="2" borderId="1" xfId="0" applyNumberFormat="1" applyFont="1" applyFill="1" applyBorder="1" applyAlignment="1" applyProtection="1">
      <alignment horizontal="center" vertical="center"/>
    </xf>
    <xf numFmtId="184" fontId="12" fillId="2" borderId="1" xfId="0" applyNumberFormat="1" applyFont="1" applyFill="1" applyBorder="1" applyAlignment="1" applyProtection="1">
      <alignment horizontal="center" vertical="center"/>
    </xf>
    <xf numFmtId="176" fontId="12" fillId="0" borderId="1" xfId="0" applyNumberFormat="1" applyFont="1" applyBorder="1" applyAlignment="1" applyProtection="1">
      <alignment horizontal="center" vertical="center"/>
    </xf>
    <xf numFmtId="183" fontId="12" fillId="2" borderId="0" xfId="0" applyNumberFormat="1" applyFont="1" applyFill="1" applyBorder="1" applyAlignment="1" applyProtection="1">
      <alignment horizontal="center" vertical="center"/>
    </xf>
    <xf numFmtId="0" fontId="12" fillId="0" borderId="0" xfId="0" applyFont="1" applyBorder="1" applyAlignment="1" applyProtection="1">
      <alignment vertical="center" wrapText="1"/>
    </xf>
    <xf numFmtId="0" fontId="12" fillId="0" borderId="0" xfId="0" applyFont="1" applyBorder="1" applyAlignment="1" applyProtection="1">
      <alignment horizontal="justify" vertical="center" wrapText="1"/>
    </xf>
    <xf numFmtId="185" fontId="12" fillId="2" borderId="1" xfId="0" applyNumberFormat="1" applyFont="1" applyFill="1" applyBorder="1" applyAlignment="1" applyProtection="1">
      <alignment horizontal="center" vertical="center"/>
    </xf>
    <xf numFmtId="0" fontId="15"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15" fillId="7" borderId="32" xfId="0" applyFont="1" applyFill="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6" fillId="9" borderId="18" xfId="0" applyFont="1" applyFill="1" applyBorder="1" applyAlignment="1" applyProtection="1">
      <alignment horizontal="center" vertical="center" wrapText="1"/>
      <protection locked="0"/>
    </xf>
    <xf numFmtId="0" fontId="16" fillId="9" borderId="20" xfId="0" applyFont="1" applyFill="1" applyBorder="1" applyAlignment="1" applyProtection="1">
      <alignment horizontal="center" vertical="center" shrinkToFit="1"/>
      <protection locked="0"/>
    </xf>
    <xf numFmtId="0" fontId="16" fillId="7" borderId="50"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center" shrinkToFit="1"/>
      <protection locked="0"/>
    </xf>
    <xf numFmtId="0" fontId="16" fillId="7" borderId="11" xfId="0" applyFont="1" applyFill="1" applyBorder="1" applyAlignment="1" applyProtection="1">
      <alignment horizontal="center" vertical="center" wrapText="1"/>
      <protection locked="0"/>
    </xf>
    <xf numFmtId="0" fontId="6" fillId="0" borderId="76" xfId="0" applyFont="1" applyBorder="1" applyAlignment="1" applyProtection="1">
      <alignment horizontal="right" vertical="center"/>
    </xf>
    <xf numFmtId="182" fontId="12" fillId="0" borderId="1" xfId="0" applyNumberFormat="1" applyFont="1" applyBorder="1" applyAlignment="1" applyProtection="1">
      <alignment horizontal="right" vertical="center"/>
    </xf>
    <xf numFmtId="182" fontId="12" fillId="0" borderId="0" xfId="0" applyNumberFormat="1" applyFont="1" applyBorder="1" applyAlignment="1" applyProtection="1">
      <alignment vertical="center"/>
    </xf>
    <xf numFmtId="182" fontId="12" fillId="7" borderId="1" xfId="0" applyNumberFormat="1" applyFont="1" applyFill="1" applyBorder="1" applyAlignment="1" applyProtection="1">
      <alignment horizontal="right" vertical="center"/>
      <protection locked="0"/>
    </xf>
    <xf numFmtId="182" fontId="12" fillId="0" borderId="0" xfId="0" applyNumberFormat="1" applyFont="1" applyAlignment="1" applyProtection="1">
      <alignment vertical="center"/>
    </xf>
    <xf numFmtId="0" fontId="5" fillId="0" borderId="32" xfId="0" applyFont="1" applyBorder="1" applyAlignment="1" applyProtection="1">
      <alignment horizontal="center" vertical="center"/>
    </xf>
    <xf numFmtId="182" fontId="12" fillId="0" borderId="32" xfId="1" applyNumberFormat="1" applyFont="1" applyBorder="1" applyAlignment="1" applyProtection="1">
      <alignment horizontal="right" vertical="center"/>
    </xf>
    <xf numFmtId="0" fontId="22" fillId="0" borderId="0" xfId="0" applyFont="1" applyBorder="1" applyAlignment="1" applyProtection="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xf>
    <xf numFmtId="0" fontId="30" fillId="2" borderId="0" xfId="0" applyFont="1" applyFill="1">
      <alignment vertical="center"/>
    </xf>
    <xf numFmtId="0" fontId="53" fillId="2" borderId="0" xfId="0" applyFont="1" applyFill="1">
      <alignment vertical="center"/>
    </xf>
    <xf numFmtId="0" fontId="53"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 xfId="0" applyFont="1" applyFill="1" applyBorder="1" applyAlignment="1">
      <alignment vertical="center" shrinkToFit="1"/>
    </xf>
    <xf numFmtId="0" fontId="53" fillId="2" borderId="1" xfId="0" applyFont="1" applyFill="1" applyBorder="1">
      <alignment vertical="center"/>
    </xf>
    <xf numFmtId="0" fontId="30" fillId="2" borderId="2" xfId="0" applyFont="1" applyFill="1" applyBorder="1" applyAlignment="1">
      <alignment horizontal="center" vertical="center" shrinkToFit="1"/>
    </xf>
    <xf numFmtId="0" fontId="16" fillId="2" borderId="3"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5"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61" xfId="0" applyFont="1" applyFill="1" applyBorder="1" applyAlignment="1">
      <alignment horizontal="center" vertical="center"/>
    </xf>
    <xf numFmtId="0" fontId="16" fillId="2" borderId="18" xfId="0" applyFont="1" applyFill="1" applyBorder="1">
      <alignment vertical="center"/>
    </xf>
    <xf numFmtId="0" fontId="16" fillId="2" borderId="93" xfId="0" applyFont="1" applyFill="1" applyBorder="1" applyAlignment="1">
      <alignment vertical="center" shrinkToFit="1"/>
    </xf>
    <xf numFmtId="0" fontId="16" fillId="2" borderId="20" xfId="0" applyFont="1" applyFill="1" applyBorder="1" applyAlignment="1">
      <alignment vertical="center" shrinkToFit="1"/>
    </xf>
    <xf numFmtId="0" fontId="15" fillId="2" borderId="20" xfId="0" applyFont="1" applyFill="1" applyBorder="1">
      <alignment vertical="center"/>
    </xf>
    <xf numFmtId="0" fontId="53" fillId="2" borderId="20" xfId="0" applyFont="1" applyFill="1" applyBorder="1">
      <alignment vertical="center"/>
    </xf>
    <xf numFmtId="0" fontId="53" fillId="2" borderId="50" xfId="0" applyFont="1" applyFill="1" applyBorder="1">
      <alignment vertical="center"/>
    </xf>
    <xf numFmtId="0" fontId="16" fillId="2" borderId="10" xfId="0" applyFont="1" applyFill="1" applyBorder="1">
      <alignment vertical="center"/>
    </xf>
    <xf numFmtId="0" fontId="16" fillId="2" borderId="75" xfId="0" applyFont="1" applyFill="1" applyBorder="1" applyAlignment="1">
      <alignment vertical="center" shrinkToFit="1"/>
    </xf>
    <xf numFmtId="0" fontId="16" fillId="2" borderId="32" xfId="0" applyFont="1" applyFill="1" applyBorder="1" applyAlignment="1">
      <alignment vertical="center" shrinkToFit="1"/>
    </xf>
    <xf numFmtId="0" fontId="15" fillId="2" borderId="32" xfId="0" applyFont="1" applyFill="1" applyBorder="1">
      <alignment vertical="center"/>
    </xf>
    <xf numFmtId="0" fontId="53" fillId="2" borderId="11" xfId="0" applyFont="1" applyFill="1" applyBorder="1">
      <alignment vertical="center"/>
    </xf>
    <xf numFmtId="0" fontId="16" fillId="2" borderId="94" xfId="0" applyFont="1" applyFill="1" applyBorder="1" applyAlignment="1">
      <alignment vertical="center" shrinkToFit="1"/>
    </xf>
    <xf numFmtId="0" fontId="16" fillId="2" borderId="1" xfId="0" applyFont="1" applyFill="1" applyBorder="1" applyAlignment="1">
      <alignment vertical="center" shrinkToFit="1"/>
    </xf>
    <xf numFmtId="0" fontId="15" fillId="2" borderId="1" xfId="0" applyFont="1" applyFill="1" applyBorder="1">
      <alignment vertical="center"/>
    </xf>
    <xf numFmtId="0" fontId="16" fillId="2" borderId="14" xfId="0" applyFont="1" applyFill="1" applyBorder="1">
      <alignment vertical="center"/>
    </xf>
    <xf numFmtId="0" fontId="30" fillId="2" borderId="15" xfId="0" applyFont="1" applyFill="1" applyBorder="1" applyAlignment="1">
      <alignment vertical="center" shrinkToFit="1"/>
    </xf>
    <xf numFmtId="0" fontId="16" fillId="2" borderId="15" xfId="0" applyFont="1" applyFill="1" applyBorder="1" applyAlignment="1">
      <alignment vertical="center" shrinkToFit="1"/>
    </xf>
    <xf numFmtId="0" fontId="15" fillId="2" borderId="15" xfId="0" applyFont="1" applyFill="1" applyBorder="1">
      <alignment vertical="center"/>
    </xf>
    <xf numFmtId="0" fontId="53" fillId="2" borderId="15" xfId="0" applyFont="1" applyFill="1" applyBorder="1">
      <alignment vertical="center"/>
    </xf>
    <xf numFmtId="0" fontId="53" fillId="2" borderId="16" xfId="0" applyFont="1" applyFill="1" applyBorder="1">
      <alignment vertical="center"/>
    </xf>
    <xf numFmtId="0" fontId="30" fillId="2" borderId="16" xfId="0" applyFont="1" applyFill="1" applyBorder="1">
      <alignment vertical="center"/>
    </xf>
    <xf numFmtId="0" fontId="30" fillId="2" borderId="15" xfId="0" applyFont="1" applyFill="1" applyBorder="1">
      <alignment vertical="center"/>
    </xf>
    <xf numFmtId="0" fontId="30" fillId="2" borderId="14" xfId="0" applyFont="1" applyFill="1" applyBorder="1">
      <alignment vertical="center"/>
    </xf>
    <xf numFmtId="0" fontId="30" fillId="2" borderId="2" xfId="0" applyFont="1" applyFill="1" applyBorder="1" applyAlignment="1">
      <alignment horizontal="center" vertical="center"/>
    </xf>
    <xf numFmtId="0" fontId="30" fillId="2" borderId="11" xfId="0" applyFont="1" applyFill="1" applyBorder="1">
      <alignment vertical="center"/>
    </xf>
    <xf numFmtId="0" fontId="30" fillId="2" borderId="1" xfId="0" applyFont="1" applyFill="1" applyBorder="1">
      <alignment vertical="center"/>
    </xf>
    <xf numFmtId="0" fontId="30" fillId="2" borderId="10" xfId="0" applyFont="1" applyFill="1" applyBorder="1">
      <alignment vertical="center"/>
    </xf>
    <xf numFmtId="0" fontId="30" fillId="2" borderId="94" xfId="0" applyFont="1" applyFill="1" applyBorder="1" applyAlignment="1">
      <alignment vertical="center" shrinkToFit="1"/>
    </xf>
    <xf numFmtId="0" fontId="30" fillId="2" borderId="50" xfId="0" applyFont="1" applyFill="1" applyBorder="1">
      <alignment vertical="center"/>
    </xf>
    <xf numFmtId="0" fontId="30" fillId="2" borderId="20" xfId="0" applyFont="1" applyFill="1" applyBorder="1">
      <alignment vertical="center"/>
    </xf>
    <xf numFmtId="0" fontId="30" fillId="2" borderId="93" xfId="0" applyFont="1" applyFill="1" applyBorder="1" applyAlignment="1">
      <alignment vertical="center" shrinkToFit="1"/>
    </xf>
    <xf numFmtId="0" fontId="30" fillId="2" borderId="20" xfId="0" applyFont="1" applyFill="1" applyBorder="1" applyAlignment="1">
      <alignment vertical="center" shrinkToFit="1"/>
    </xf>
    <xf numFmtId="0" fontId="30" fillId="2" borderId="18" xfId="0" applyFont="1" applyFill="1" applyBorder="1">
      <alignment vertical="center"/>
    </xf>
    <xf numFmtId="0" fontId="54" fillId="2" borderId="0" xfId="0" applyFont="1" applyFill="1" applyBorder="1">
      <alignment vertical="center"/>
    </xf>
    <xf numFmtId="0" fontId="30" fillId="2" borderId="92" xfId="0" applyFont="1" applyFill="1" applyBorder="1" applyAlignment="1">
      <alignment horizontal="center" vertical="center"/>
    </xf>
    <xf numFmtId="0" fontId="30" fillId="2" borderId="3" xfId="0" applyFont="1" applyFill="1" applyBorder="1" applyAlignment="1">
      <alignment horizontal="center" vertical="center"/>
    </xf>
    <xf numFmtId="0" fontId="16" fillId="2" borderId="0" xfId="0" applyFont="1" applyFill="1" applyBorder="1">
      <alignment vertical="center"/>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xf>
  </cellXfs>
  <cellStyles count="4">
    <cellStyle name="説明文 2" xfId="1"/>
    <cellStyle name="標準" xfId="0" builtinId="0"/>
    <cellStyle name="標準 2" xfId="2"/>
    <cellStyle name="標準 3" xfId="3"/>
  </cellStyles>
  <dxfs count="556">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
      <font>
        <color rgb="FF000000"/>
        <name val="游ゴシック"/>
      </font>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353160</xdr:colOff>
      <xdr:row>3</xdr:row>
      <xdr:rowOff>38160</xdr:rowOff>
    </xdr:from>
    <xdr:to>
      <xdr:col>3</xdr:col>
      <xdr:colOff>533880</xdr:colOff>
      <xdr:row>4</xdr:row>
      <xdr:rowOff>200520</xdr:rowOff>
    </xdr:to>
    <xdr:sp macro="" textlink="">
      <xdr:nvSpPr>
        <xdr:cNvPr id="2" name="CustomShape 1"/>
        <xdr:cNvSpPr/>
      </xdr:nvSpPr>
      <xdr:spPr>
        <a:xfrm>
          <a:off x="5125185" y="790635"/>
          <a:ext cx="180720" cy="419535"/>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200160</xdr:colOff>
      <xdr:row>67</xdr:row>
      <xdr:rowOff>219240</xdr:rowOff>
    </xdr:from>
    <xdr:to>
      <xdr:col>14</xdr:col>
      <xdr:colOff>495000</xdr:colOff>
      <xdr:row>76</xdr:row>
      <xdr:rowOff>143280</xdr:rowOff>
    </xdr:to>
    <xdr:sp macro="" textlink="">
      <xdr:nvSpPr>
        <xdr:cNvPr id="3" name="CustomShape 1"/>
        <xdr:cNvSpPr/>
      </xdr:nvSpPr>
      <xdr:spPr>
        <a:xfrm>
          <a:off x="200160" y="17430915"/>
          <a:ext cx="12610665" cy="2067165"/>
        </a:xfrm>
        <a:prstGeom prst="rect">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【留意事項】</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（「校閲」⇒「シート保護の解除」をクリック。PWは設定していません。再度、シートを保護する場合は、「シートの保護」⇒「OK」をクリック。）</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88920</xdr:rowOff>
    </xdr:from>
    <xdr:to>
      <xdr:col>5</xdr:col>
      <xdr:colOff>174225</xdr:colOff>
      <xdr:row>2</xdr:row>
      <xdr:rowOff>178200</xdr:rowOff>
    </xdr:to>
    <xdr:sp macro="" textlink="">
      <xdr:nvSpPr>
        <xdr:cNvPr id="2" name="CustomShape 1"/>
        <xdr:cNvSpPr/>
      </xdr:nvSpPr>
      <xdr:spPr>
        <a:xfrm>
          <a:off x="0" y="346095"/>
          <a:ext cx="1231500" cy="346455"/>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381600</xdr:colOff>
      <xdr:row>3</xdr:row>
      <xdr:rowOff>85680</xdr:rowOff>
    </xdr:from>
    <xdr:to>
      <xdr:col>4</xdr:col>
      <xdr:colOff>457560</xdr:colOff>
      <xdr:row>4</xdr:row>
      <xdr:rowOff>248040</xdr:rowOff>
    </xdr:to>
    <xdr:sp macro="" textlink="">
      <xdr:nvSpPr>
        <xdr:cNvPr id="2" name="CustomShape 1"/>
        <xdr:cNvSpPr/>
      </xdr:nvSpPr>
      <xdr:spPr>
        <a:xfrm>
          <a:off x="5401275" y="838155"/>
          <a:ext cx="75960" cy="419535"/>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96120</xdr:colOff>
      <xdr:row>74</xdr:row>
      <xdr:rowOff>19080</xdr:rowOff>
    </xdr:from>
    <xdr:to>
      <xdr:col>19</xdr:col>
      <xdr:colOff>361680</xdr:colOff>
      <xdr:row>83</xdr:row>
      <xdr:rowOff>56880</xdr:rowOff>
    </xdr:to>
    <xdr:sp macro="" textlink="">
      <xdr:nvSpPr>
        <xdr:cNvPr id="3" name="CustomShape 1"/>
        <xdr:cNvSpPr/>
      </xdr:nvSpPr>
      <xdr:spPr>
        <a:xfrm>
          <a:off x="238995" y="16954530"/>
          <a:ext cx="12609960" cy="2180925"/>
        </a:xfrm>
        <a:prstGeom prst="rect">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【留意事項】</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（「校閲」⇒「シート保護の解除」をクリック。PWは設定していません。再度、シートを保護する場合は、「シートの保護」⇒「OK」をクリック。）</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419760</xdr:colOff>
      <xdr:row>42</xdr:row>
      <xdr:rowOff>267480</xdr:rowOff>
    </xdr:from>
    <xdr:to>
      <xdr:col>23</xdr:col>
      <xdr:colOff>2875</xdr:colOff>
      <xdr:row>56</xdr:row>
      <xdr:rowOff>267120</xdr:rowOff>
    </xdr:to>
    <xdr:sp macro="" textlink="">
      <xdr:nvSpPr>
        <xdr:cNvPr id="2" name="CustomShape 1"/>
        <xdr:cNvSpPr/>
      </xdr:nvSpPr>
      <xdr:spPr>
        <a:xfrm>
          <a:off x="543585" y="13869180"/>
          <a:ext cx="17667915" cy="4533540"/>
        </a:xfrm>
        <a:prstGeom prst="rect">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0" strike="noStrike" spc="-1">
              <a:solidFill>
                <a:srgbClr val="000000"/>
              </a:solidFill>
              <a:uFill>
                <a:solidFill>
                  <a:srgbClr val="FFFFFF"/>
                </a:solidFill>
              </a:uFill>
              <a:latin typeface="Times New Roman"/>
            </a:rPr>
            <a:t>平成24年度介護報酬改定に関するQ&amp;A（Vol.1）（平成24年3月16日）</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問63　通所介護において、確保すべき従業者の勤務延時間数は、実労働時間しか算入できないのか。休憩時間はどのように取扱うのか。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認知症対応型通所介護についても同様の考え方とする。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231480</xdr:rowOff>
    </xdr:from>
    <xdr:to>
      <xdr:col>6</xdr:col>
      <xdr:colOff>314420</xdr:colOff>
      <xdr:row>3</xdr:row>
      <xdr:rowOff>56880</xdr:rowOff>
    </xdr:to>
    <xdr:sp macro="" textlink="">
      <xdr:nvSpPr>
        <xdr:cNvPr id="2" name="CustomShape 1"/>
        <xdr:cNvSpPr/>
      </xdr:nvSpPr>
      <xdr:spPr>
        <a:xfrm>
          <a:off x="0" y="488655"/>
          <a:ext cx="1251045" cy="339750"/>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419760</xdr:colOff>
      <xdr:row>42</xdr:row>
      <xdr:rowOff>267480</xdr:rowOff>
    </xdr:from>
    <xdr:to>
      <xdr:col>23</xdr:col>
      <xdr:colOff>2875</xdr:colOff>
      <xdr:row>56</xdr:row>
      <xdr:rowOff>267120</xdr:rowOff>
    </xdr:to>
    <xdr:sp macro="" textlink="">
      <xdr:nvSpPr>
        <xdr:cNvPr id="2" name="CustomShape 1"/>
        <xdr:cNvSpPr/>
      </xdr:nvSpPr>
      <xdr:spPr>
        <a:xfrm>
          <a:off x="543585" y="13869180"/>
          <a:ext cx="17667915" cy="4533540"/>
        </a:xfrm>
        <a:prstGeom prst="rect">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0" strike="noStrike" spc="-1">
              <a:solidFill>
                <a:srgbClr val="000000"/>
              </a:solidFill>
              <a:uFill>
                <a:solidFill>
                  <a:srgbClr val="FFFFFF"/>
                </a:solidFill>
              </a:uFill>
              <a:latin typeface="Times New Roman"/>
            </a:rPr>
            <a:t>平成24年度介護報酬改定に関するQ&amp;A（Vol.1）（平成24年3月16日）</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問63　通所介護において、確保すべき従業者の勤務延時間数は、実労働時間しか算入できないのか。休憩時間はどのように取扱うのか。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Times New Roman"/>
            </a:rPr>
            <a:t>　認知症対応型通所介護についても同様の考え方とする。</a:t>
          </a:r>
          <a:endParaRPr lang="en-US" sz="12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02\AppData\Local\Temp\Temp1_&#32207;&#21512;&#20107;&#26989;2022.zip\3-3_&#21442;&#32771;&#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302\AppData\Local\Temp\Temp1_&#32207;&#21512;&#20107;&#26989;2022.zip\3-3_&#21442;&#32771;&#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記載例】通所型サービス"/>
      <sheetName val="【記載例】シフト記号表（勤務時間帯）"/>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7"/>
  <sheetViews>
    <sheetView tabSelected="1" topLeftCell="B1" zoomScaleNormal="100" zoomScalePageLayoutView="60" workbookViewId="0">
      <selection activeCell="B1" sqref="B1"/>
    </sheetView>
  </sheetViews>
  <sheetFormatPr defaultRowHeight="18.75"/>
  <cols>
    <col min="1" max="1" width="1.875" style="3" customWidth="1"/>
    <col min="2" max="2" width="40.875" style="451" customWidth="1"/>
    <col min="3" max="3" width="82.375" style="451" customWidth="1"/>
    <col min="4" max="4" width="100.375" style="451" customWidth="1"/>
    <col min="5" max="8" width="9.125" style="3" customWidth="1"/>
    <col min="9" max="1025" width="9" style="3"/>
  </cols>
  <sheetData>
    <row r="1" spans="1:1024">
      <c r="A1"/>
      <c r="B1" s="470" t="s">
        <v>223</v>
      </c>
      <c r="C1" s="471"/>
      <c r="D1" s="471"/>
      <c r="E1" s="471"/>
      <c r="F1" s="471"/>
      <c r="G1" s="471"/>
      <c r="H1" s="47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451" customFormat="1" ht="72" customHeight="1">
      <c r="B2" s="452" t="s">
        <v>224</v>
      </c>
      <c r="C2" s="453" t="s">
        <v>225</v>
      </c>
      <c r="D2" s="453" t="s">
        <v>226</v>
      </c>
      <c r="E2" s="453" t="s">
        <v>227</v>
      </c>
      <c r="F2" s="453" t="s">
        <v>228</v>
      </c>
      <c r="G2" s="453" t="s">
        <v>59</v>
      </c>
      <c r="H2" s="453" t="s">
        <v>229</v>
      </c>
    </row>
    <row r="3" spans="1:1024" ht="45.75" customHeight="1">
      <c r="B3" s="454" t="s">
        <v>230</v>
      </c>
      <c r="C3" s="455" t="s">
        <v>155</v>
      </c>
      <c r="D3" s="455" t="s">
        <v>231</v>
      </c>
      <c r="E3" s="456" t="s">
        <v>232</v>
      </c>
      <c r="F3" s="456" t="s">
        <v>232</v>
      </c>
      <c r="G3" s="456" t="s">
        <v>232</v>
      </c>
      <c r="H3" s="456" t="s">
        <v>232</v>
      </c>
      <c r="I3" s="457"/>
      <c r="J3" s="457"/>
      <c r="K3" s="457"/>
      <c r="L3" s="457"/>
      <c r="M3" s="457"/>
      <c r="N3" s="457"/>
      <c r="O3" s="457"/>
      <c r="P3" s="457"/>
      <c r="Q3" s="457"/>
      <c r="R3" s="457"/>
      <c r="S3" s="457"/>
      <c r="T3" s="457"/>
      <c r="U3" s="457"/>
      <c r="V3" s="457"/>
      <c r="W3" s="457"/>
      <c r="X3" s="457"/>
      <c r="Y3" s="457"/>
      <c r="Z3" s="457"/>
      <c r="AA3" s="457"/>
      <c r="AB3" s="457"/>
    </row>
    <row r="4" spans="1:1024" ht="42.75">
      <c r="B4" s="454" t="s">
        <v>233</v>
      </c>
      <c r="C4" s="455" t="s">
        <v>234</v>
      </c>
      <c r="D4" s="455" t="s">
        <v>235</v>
      </c>
      <c r="E4" s="456" t="s">
        <v>232</v>
      </c>
      <c r="F4" s="456" t="s">
        <v>232</v>
      </c>
      <c r="G4" s="456" t="s">
        <v>232</v>
      </c>
      <c r="H4" s="456" t="s">
        <v>232</v>
      </c>
      <c r="I4" s="457"/>
      <c r="J4" s="457"/>
      <c r="K4" s="457"/>
      <c r="L4" s="457"/>
      <c r="M4" s="457"/>
      <c r="N4" s="457"/>
      <c r="O4" s="457"/>
      <c r="P4" s="457"/>
      <c r="Q4" s="457"/>
      <c r="R4" s="457"/>
      <c r="S4" s="457"/>
      <c r="T4" s="457"/>
      <c r="U4" s="457"/>
      <c r="V4" s="457"/>
      <c r="W4" s="457"/>
      <c r="X4" s="457"/>
      <c r="Y4" s="457"/>
      <c r="Z4" s="457"/>
      <c r="AA4" s="457"/>
      <c r="AB4" s="457"/>
    </row>
    <row r="5" spans="1:1024">
      <c r="B5" s="454" t="s">
        <v>236</v>
      </c>
      <c r="C5" s="455" t="s">
        <v>237</v>
      </c>
      <c r="D5" s="455"/>
      <c r="E5" s="456" t="s">
        <v>232</v>
      </c>
      <c r="F5" s="456" t="s">
        <v>232</v>
      </c>
      <c r="G5" s="456" t="s">
        <v>232</v>
      </c>
      <c r="H5" s="456" t="s">
        <v>232</v>
      </c>
      <c r="I5" s="457"/>
      <c r="J5" s="457"/>
      <c r="K5" s="457"/>
      <c r="L5" s="457"/>
      <c r="M5" s="457"/>
      <c r="N5" s="457"/>
      <c r="O5" s="457"/>
      <c r="P5" s="457"/>
      <c r="Q5" s="457"/>
      <c r="R5" s="457"/>
      <c r="S5" s="457"/>
      <c r="T5" s="457"/>
      <c r="U5" s="457"/>
      <c r="V5" s="457"/>
      <c r="W5" s="457"/>
      <c r="X5" s="457"/>
      <c r="Y5" s="457"/>
      <c r="Z5" s="457"/>
      <c r="AA5" s="457"/>
      <c r="AB5" s="457"/>
    </row>
    <row r="6" spans="1:1024" ht="42.75">
      <c r="B6" s="458" t="s">
        <v>238</v>
      </c>
      <c r="C6" s="459" t="s">
        <v>239</v>
      </c>
      <c r="D6" s="459"/>
      <c r="E6" s="456" t="s">
        <v>232</v>
      </c>
      <c r="F6" s="456" t="s">
        <v>232</v>
      </c>
      <c r="G6" s="460" t="s">
        <v>155</v>
      </c>
      <c r="H6" s="460" t="s">
        <v>155</v>
      </c>
      <c r="I6" s="457"/>
      <c r="J6" s="457"/>
      <c r="K6" s="457"/>
      <c r="L6" s="457"/>
      <c r="M6" s="457"/>
      <c r="N6" s="457"/>
      <c r="O6" s="457"/>
      <c r="P6" s="457"/>
      <c r="Q6" s="457"/>
      <c r="R6" s="457"/>
      <c r="S6" s="457"/>
      <c r="T6" s="457"/>
      <c r="U6" s="457"/>
      <c r="V6" s="457"/>
      <c r="W6" s="457"/>
      <c r="X6" s="457"/>
      <c r="Y6" s="457"/>
      <c r="Z6" s="457"/>
      <c r="AA6" s="457"/>
      <c r="AB6" s="457"/>
    </row>
    <row r="7" spans="1:1024" ht="33">
      <c r="B7" s="461" t="s">
        <v>240</v>
      </c>
      <c r="C7" s="462" t="s">
        <v>241</v>
      </c>
      <c r="D7" s="462"/>
      <c r="E7" s="460" t="s">
        <v>155</v>
      </c>
      <c r="F7" s="460" t="s">
        <v>155</v>
      </c>
      <c r="G7" s="456" t="s">
        <v>232</v>
      </c>
      <c r="H7" s="456" t="s">
        <v>232</v>
      </c>
      <c r="I7" s="457"/>
      <c r="J7" s="457"/>
      <c r="K7" s="457"/>
      <c r="L7" s="457"/>
      <c r="M7" s="457"/>
      <c r="N7" s="457"/>
      <c r="O7" s="457"/>
      <c r="P7" s="457"/>
      <c r="Q7" s="457"/>
      <c r="R7" s="457"/>
      <c r="S7" s="457"/>
      <c r="T7" s="457"/>
      <c r="U7" s="457"/>
      <c r="V7" s="457"/>
      <c r="W7" s="457"/>
      <c r="X7" s="457"/>
      <c r="Y7" s="457"/>
      <c r="Z7" s="457"/>
      <c r="AA7" s="457"/>
      <c r="AB7" s="457"/>
    </row>
    <row r="8" spans="1:1024">
      <c r="B8" s="463" t="s">
        <v>242</v>
      </c>
      <c r="C8" s="464" t="s">
        <v>243</v>
      </c>
      <c r="D8" s="464"/>
      <c r="E8" s="460" t="s">
        <v>155</v>
      </c>
      <c r="F8" s="460" t="s">
        <v>155</v>
      </c>
      <c r="G8" s="456" t="s">
        <v>232</v>
      </c>
      <c r="H8" s="456" t="s">
        <v>232</v>
      </c>
      <c r="I8" s="457"/>
      <c r="J8" s="457"/>
      <c r="K8" s="457"/>
      <c r="L8" s="457"/>
      <c r="M8" s="457"/>
      <c r="N8" s="457"/>
      <c r="O8" s="457"/>
      <c r="P8" s="457"/>
      <c r="Q8" s="457"/>
      <c r="R8" s="457"/>
      <c r="S8" s="457"/>
      <c r="T8" s="457"/>
      <c r="U8" s="457"/>
      <c r="V8" s="457"/>
      <c r="W8" s="457"/>
      <c r="X8" s="457"/>
      <c r="Y8" s="457"/>
      <c r="Z8" s="457"/>
      <c r="AA8" s="457"/>
      <c r="AB8" s="457"/>
    </row>
    <row r="9" spans="1:1024" ht="28.5">
      <c r="B9" s="458" t="s">
        <v>244</v>
      </c>
      <c r="C9" s="459" t="s">
        <v>245</v>
      </c>
      <c r="D9" s="459"/>
      <c r="E9" s="456" t="s">
        <v>232</v>
      </c>
      <c r="F9" s="456" t="s">
        <v>232</v>
      </c>
      <c r="G9" s="460" t="s">
        <v>155</v>
      </c>
      <c r="H9" s="460" t="s">
        <v>155</v>
      </c>
      <c r="I9" s="457"/>
      <c r="J9" s="457"/>
      <c r="K9" s="457"/>
      <c r="L9" s="457"/>
      <c r="M9" s="457"/>
      <c r="N9" s="457"/>
      <c r="O9" s="457"/>
      <c r="P9" s="457"/>
      <c r="Q9" s="457"/>
      <c r="R9" s="457"/>
      <c r="S9" s="457"/>
      <c r="T9" s="457"/>
      <c r="U9" s="457"/>
      <c r="V9" s="457"/>
      <c r="W9" s="457"/>
      <c r="X9" s="457"/>
      <c r="Y9" s="457"/>
      <c r="Z9" s="457"/>
      <c r="AA9" s="457"/>
      <c r="AB9" s="457"/>
    </row>
    <row r="10" spans="1:1024" ht="28.5">
      <c r="B10" s="454" t="s">
        <v>246</v>
      </c>
      <c r="C10" s="455" t="s">
        <v>245</v>
      </c>
      <c r="D10" s="455"/>
      <c r="E10" s="460" t="s">
        <v>155</v>
      </c>
      <c r="F10" s="460" t="s">
        <v>155</v>
      </c>
      <c r="G10" s="456" t="s">
        <v>232</v>
      </c>
      <c r="H10" s="456" t="s">
        <v>232</v>
      </c>
      <c r="I10" s="457"/>
      <c r="J10" s="457"/>
      <c r="K10" s="457"/>
      <c r="L10" s="457"/>
      <c r="M10" s="457"/>
      <c r="N10" s="457"/>
      <c r="O10" s="457"/>
      <c r="P10" s="457"/>
      <c r="Q10" s="457"/>
      <c r="R10" s="457"/>
      <c r="S10" s="457"/>
      <c r="T10" s="457"/>
      <c r="U10" s="457"/>
      <c r="V10" s="457"/>
      <c r="W10" s="457"/>
      <c r="X10" s="457"/>
      <c r="Y10" s="457"/>
      <c r="Z10" s="457"/>
      <c r="AA10" s="457"/>
      <c r="AB10" s="457"/>
    </row>
    <row r="11" spans="1:1024" ht="78.75" customHeight="1">
      <c r="B11" s="458" t="s">
        <v>247</v>
      </c>
      <c r="C11" s="459" t="s">
        <v>155</v>
      </c>
      <c r="D11" s="459" t="s">
        <v>248</v>
      </c>
      <c r="E11" s="465" t="s">
        <v>232</v>
      </c>
      <c r="F11" s="465" t="s">
        <v>232</v>
      </c>
      <c r="G11" s="465" t="s">
        <v>232</v>
      </c>
      <c r="H11" s="465" t="s">
        <v>232</v>
      </c>
      <c r="I11" s="457"/>
      <c r="J11" s="457"/>
      <c r="K11" s="457"/>
      <c r="L11" s="457"/>
      <c r="M11" s="457"/>
      <c r="N11" s="457"/>
      <c r="O11" s="457"/>
      <c r="P11" s="457"/>
      <c r="Q11" s="457"/>
      <c r="R11" s="457"/>
      <c r="S11" s="457"/>
      <c r="T11" s="457"/>
      <c r="U11" s="457"/>
      <c r="V11" s="457"/>
      <c r="W11" s="457"/>
      <c r="X11" s="457"/>
      <c r="Y11" s="457"/>
      <c r="Z11" s="457"/>
      <c r="AA11" s="457"/>
      <c r="AB11" s="457"/>
    </row>
    <row r="12" spans="1:1024" ht="61.5">
      <c r="B12" s="466" t="s">
        <v>249</v>
      </c>
      <c r="C12" s="464" t="s">
        <v>250</v>
      </c>
      <c r="D12" s="464" t="s">
        <v>251</v>
      </c>
      <c r="E12" s="467" t="s">
        <v>232</v>
      </c>
      <c r="F12" s="468" t="s">
        <v>155</v>
      </c>
      <c r="G12" s="468" t="s">
        <v>155</v>
      </c>
      <c r="H12" s="468" t="s">
        <v>155</v>
      </c>
      <c r="I12" s="457"/>
      <c r="J12" s="457"/>
      <c r="K12" s="457"/>
      <c r="L12" s="457"/>
      <c r="M12" s="457"/>
      <c r="N12" s="457"/>
      <c r="O12" s="457"/>
      <c r="P12" s="457"/>
      <c r="Q12" s="457"/>
      <c r="R12" s="457"/>
      <c r="S12" s="457"/>
      <c r="T12" s="457"/>
      <c r="U12" s="457"/>
      <c r="V12" s="457"/>
      <c r="W12" s="457"/>
      <c r="X12" s="457"/>
      <c r="Y12" s="457"/>
      <c r="Z12" s="457"/>
      <c r="AA12" s="457"/>
      <c r="AB12" s="457"/>
    </row>
    <row r="13" spans="1:1024" ht="85.5">
      <c r="B13" s="458" t="s">
        <v>252</v>
      </c>
      <c r="C13" s="459" t="s">
        <v>253</v>
      </c>
      <c r="D13" s="459"/>
      <c r="E13" s="469" t="s">
        <v>232</v>
      </c>
      <c r="F13" s="469" t="s">
        <v>232</v>
      </c>
      <c r="G13" s="469" t="s">
        <v>232</v>
      </c>
      <c r="H13" s="469" t="s">
        <v>232</v>
      </c>
      <c r="I13" s="457"/>
      <c r="J13" s="457"/>
      <c r="K13" s="457"/>
      <c r="L13" s="457"/>
      <c r="M13" s="457"/>
      <c r="N13" s="457"/>
      <c r="O13" s="457"/>
      <c r="P13" s="457"/>
      <c r="Q13" s="457"/>
      <c r="R13" s="457"/>
      <c r="S13" s="457"/>
      <c r="T13" s="457"/>
      <c r="U13" s="457"/>
      <c r="V13" s="457"/>
      <c r="W13" s="457"/>
      <c r="X13" s="457"/>
      <c r="Y13" s="457"/>
      <c r="Z13" s="457"/>
      <c r="AA13" s="457"/>
      <c r="AB13" s="457"/>
    </row>
    <row r="14" spans="1:1024" ht="42.75">
      <c r="B14" s="461" t="s">
        <v>254</v>
      </c>
      <c r="C14" s="462" t="s">
        <v>255</v>
      </c>
      <c r="D14" s="462"/>
      <c r="E14" s="469"/>
      <c r="F14" s="469"/>
      <c r="G14" s="469"/>
      <c r="H14" s="469"/>
      <c r="I14" s="457"/>
      <c r="J14" s="457"/>
      <c r="K14" s="457"/>
      <c r="L14" s="457"/>
      <c r="M14" s="457"/>
      <c r="N14" s="457"/>
      <c r="O14" s="457"/>
      <c r="P14" s="457"/>
      <c r="Q14" s="457"/>
      <c r="R14" s="457"/>
      <c r="S14" s="457"/>
      <c r="T14" s="457"/>
      <c r="U14" s="457"/>
      <c r="V14" s="457"/>
      <c r="W14" s="457"/>
      <c r="X14" s="457"/>
      <c r="Y14" s="457"/>
      <c r="Z14" s="457"/>
      <c r="AA14" s="457"/>
      <c r="AB14" s="457"/>
    </row>
    <row r="17" ht="72" customHeight="1"/>
  </sheetData>
  <mergeCells count="4">
    <mergeCell ref="E13:E14"/>
    <mergeCell ref="F13:F14"/>
    <mergeCell ref="G13:G14"/>
    <mergeCell ref="H13:H14"/>
  </mergeCells>
  <phoneticPr fontId="2"/>
  <printOptions horizontalCentered="1"/>
  <pageMargins left="0.31527777777777799" right="0.31527777777777799" top="0.55138888888888904" bottom="0.15763888888888899" header="0.51180555555555496" footer="0.51180555555555496"/>
  <pageSetup paperSize="9" scale="4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7"/>
  <sheetViews>
    <sheetView zoomScaleNormal="100" zoomScalePageLayoutView="60" workbookViewId="0"/>
  </sheetViews>
  <sheetFormatPr defaultRowHeight="18.75"/>
  <cols>
    <col min="1" max="1025" width="9" style="3"/>
  </cols>
  <sheetData>
    <row r="1" spans="1:1024">
      <c r="A1" s="1"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6" customFormat="1" ht="20.25" customHeight="1">
      <c r="A2" s="5" t="s">
        <v>256</v>
      </c>
      <c r="B2" s="5"/>
      <c r="C2" s="2"/>
    </row>
    <row r="3" spans="1:1024" s="6" customFormat="1" ht="20.25" customHeight="1">
      <c r="A3" s="2"/>
      <c r="B3" s="2"/>
      <c r="C3" s="2"/>
    </row>
    <row r="4" spans="1:1024" s="6" customFormat="1" ht="20.25" customHeight="1">
      <c r="A4" s="472"/>
      <c r="B4" s="8" t="s">
        <v>2</v>
      </c>
      <c r="C4" s="2"/>
      <c r="E4" s="473" t="s">
        <v>3</v>
      </c>
      <c r="F4" s="473"/>
      <c r="G4" s="473"/>
      <c r="H4" s="473"/>
      <c r="I4" s="473"/>
      <c r="J4" s="473"/>
    </row>
    <row r="5" spans="1:1024" s="6" customFormat="1" ht="20.25" customHeight="1">
      <c r="A5" s="474"/>
      <c r="B5" s="8" t="s">
        <v>4</v>
      </c>
      <c r="C5" s="2"/>
      <c r="E5" s="473"/>
      <c r="F5" s="473"/>
      <c r="G5" s="473"/>
      <c r="H5" s="473"/>
      <c r="I5" s="473"/>
      <c r="J5" s="473"/>
    </row>
    <row r="6" spans="1:1024" s="6" customFormat="1" ht="20.25" customHeight="1">
      <c r="A6" s="475"/>
      <c r="B6" s="2"/>
      <c r="C6" s="2"/>
      <c r="E6"/>
      <c r="F6"/>
      <c r="G6"/>
      <c r="H6"/>
      <c r="I6"/>
      <c r="J6"/>
    </row>
    <row r="7" spans="1:1024" s="6" customFormat="1" ht="20.25" customHeight="1">
      <c r="A7" s="475"/>
      <c r="B7" s="2"/>
      <c r="C7" s="2"/>
      <c r="E7"/>
      <c r="F7"/>
      <c r="G7"/>
      <c r="H7"/>
      <c r="I7"/>
      <c r="J7"/>
    </row>
    <row r="8" spans="1:1024" s="6" customFormat="1" ht="20.25" customHeight="1">
      <c r="A8" s="8" t="s">
        <v>6</v>
      </c>
      <c r="B8" s="2"/>
      <c r="C8" s="2"/>
      <c r="E8"/>
      <c r="F8"/>
      <c r="G8"/>
      <c r="H8"/>
      <c r="I8"/>
      <c r="J8"/>
    </row>
    <row r="9" spans="1:1024" s="6" customFormat="1" ht="20.25" customHeight="1">
      <c r="A9" s="475"/>
      <c r="B9" s="2"/>
      <c r="C9" s="2"/>
      <c r="E9"/>
      <c r="F9"/>
      <c r="G9"/>
      <c r="H9"/>
      <c r="I9"/>
      <c r="J9"/>
    </row>
    <row r="10" spans="1:1024" s="6" customFormat="1" ht="20.25" customHeight="1">
      <c r="A10" s="8" t="s">
        <v>7</v>
      </c>
      <c r="B10" s="2"/>
      <c r="C10" s="2"/>
      <c r="E10"/>
      <c r="F10"/>
      <c r="G10"/>
      <c r="H10"/>
      <c r="I10"/>
      <c r="J10"/>
    </row>
    <row r="11" spans="1:1024" s="6" customFormat="1" ht="20.25" customHeight="1">
      <c r="A11" s="2"/>
      <c r="B11" s="2"/>
      <c r="C11" s="2"/>
      <c r="E11"/>
      <c r="F11"/>
      <c r="G11"/>
      <c r="H11"/>
      <c r="I11"/>
      <c r="J11"/>
    </row>
    <row r="12" spans="1:1024" s="6" customFormat="1" ht="20.25" customHeight="1">
      <c r="A12" s="8" t="s">
        <v>8</v>
      </c>
      <c r="B12" s="2"/>
      <c r="C12" s="2"/>
      <c r="E12"/>
      <c r="F12"/>
      <c r="G12"/>
      <c r="H12"/>
      <c r="I12"/>
      <c r="J12"/>
    </row>
    <row r="13" spans="1:1024" s="6" customFormat="1" ht="20.25" customHeight="1">
      <c r="A13" s="2"/>
      <c r="B13" s="2"/>
      <c r="C13" s="2"/>
      <c r="E13"/>
      <c r="F13"/>
      <c r="G13"/>
      <c r="H13"/>
      <c r="I13"/>
      <c r="J13"/>
    </row>
    <row r="14" spans="1:1024" s="6" customFormat="1" ht="20.25" customHeight="1">
      <c r="A14" s="8" t="s">
        <v>9</v>
      </c>
      <c r="B14" s="2"/>
      <c r="C14" s="2"/>
      <c r="E14"/>
      <c r="F14"/>
      <c r="G14"/>
      <c r="H14"/>
      <c r="I14"/>
      <c r="J14"/>
    </row>
    <row r="15" spans="1:1024" s="6" customFormat="1" ht="20.25" customHeight="1">
      <c r="A15" s="2"/>
      <c r="B15" s="2"/>
      <c r="C15" s="2"/>
      <c r="E15"/>
      <c r="F15"/>
      <c r="G15"/>
      <c r="H15"/>
      <c r="I15"/>
      <c r="J15"/>
    </row>
    <row r="16" spans="1:1024" s="6" customFormat="1" ht="20.25" customHeight="1">
      <c r="A16" s="8" t="s">
        <v>257</v>
      </c>
      <c r="B16" s="2"/>
      <c r="C16" s="2"/>
      <c r="E16"/>
      <c r="F16"/>
      <c r="G16"/>
      <c r="H16"/>
      <c r="I16"/>
      <c r="J16"/>
    </row>
    <row r="17" spans="1:10" s="6" customFormat="1" ht="20.25" customHeight="1">
      <c r="A17" s="8" t="s">
        <v>13</v>
      </c>
      <c r="B17" s="2"/>
      <c r="C17" s="2"/>
      <c r="E17"/>
      <c r="F17"/>
      <c r="G17"/>
      <c r="H17"/>
      <c r="I17"/>
      <c r="J17"/>
    </row>
    <row r="18" spans="1:10" s="6" customFormat="1" ht="20.25" customHeight="1">
      <c r="A18" s="2"/>
      <c r="B18" s="2"/>
      <c r="C18" s="2"/>
      <c r="E18"/>
      <c r="F18"/>
      <c r="G18"/>
      <c r="H18"/>
      <c r="I18"/>
      <c r="J18"/>
    </row>
    <row r="19" spans="1:10" s="6" customFormat="1" ht="20.25" customHeight="1">
      <c r="A19" s="2"/>
      <c r="B19" s="14" t="s">
        <v>14</v>
      </c>
      <c r="C19" s="15" t="s">
        <v>15</v>
      </c>
      <c r="E19"/>
      <c r="F19"/>
      <c r="G19"/>
      <c r="H19"/>
      <c r="I19"/>
      <c r="J19"/>
    </row>
    <row r="20" spans="1:10" s="6" customFormat="1" ht="20.25" customHeight="1">
      <c r="A20" s="2"/>
      <c r="B20" s="14">
        <v>1</v>
      </c>
      <c r="C20" s="16" t="s">
        <v>16</v>
      </c>
      <c r="E20"/>
      <c r="F20"/>
      <c r="G20"/>
      <c r="H20"/>
      <c r="I20"/>
      <c r="J20"/>
    </row>
    <row r="21" spans="1:10" s="6" customFormat="1" ht="20.25" customHeight="1">
      <c r="A21" s="2"/>
      <c r="B21" s="14">
        <v>2</v>
      </c>
      <c r="C21" s="16" t="s">
        <v>258</v>
      </c>
      <c r="E21"/>
      <c r="F21"/>
      <c r="G21"/>
      <c r="H21"/>
      <c r="I21"/>
      <c r="J21"/>
    </row>
    <row r="22" spans="1:10" s="6" customFormat="1" ht="20.25" customHeight="1">
      <c r="A22" s="2"/>
      <c r="B22" s="14">
        <v>3</v>
      </c>
      <c r="C22" s="16" t="s">
        <v>259</v>
      </c>
      <c r="E22"/>
      <c r="F22"/>
      <c r="G22"/>
      <c r="H22"/>
      <c r="I22"/>
      <c r="J22"/>
    </row>
    <row r="23" spans="1:10" s="6" customFormat="1" ht="20.25" customHeight="1">
      <c r="A23" s="2"/>
      <c r="B23" s="2"/>
      <c r="C23" s="2"/>
      <c r="E23"/>
      <c r="F23"/>
      <c r="G23"/>
      <c r="H23"/>
      <c r="I23"/>
      <c r="J23"/>
    </row>
    <row r="24" spans="1:10" s="6" customFormat="1" ht="20.25" customHeight="1">
      <c r="A24" s="2"/>
      <c r="B24" s="8" t="s">
        <v>260</v>
      </c>
      <c r="C24" s="2"/>
      <c r="E24"/>
      <c r="F24"/>
      <c r="G24"/>
      <c r="H24"/>
      <c r="I24"/>
      <c r="J24"/>
    </row>
    <row r="25" spans="1:10" s="6" customFormat="1" ht="20.25" customHeight="1">
      <c r="A25" s="2"/>
      <c r="B25" s="2"/>
      <c r="C25" s="2"/>
      <c r="E25"/>
      <c r="F25"/>
      <c r="G25"/>
      <c r="H25"/>
      <c r="I25"/>
      <c r="J25"/>
    </row>
    <row r="26" spans="1:10" s="6" customFormat="1" ht="20.25" customHeight="1">
      <c r="A26" s="8" t="s">
        <v>261</v>
      </c>
      <c r="B26" s="2"/>
      <c r="C26" s="2"/>
      <c r="E26"/>
      <c r="F26"/>
      <c r="G26"/>
      <c r="H26"/>
      <c r="I26"/>
      <c r="J26"/>
    </row>
    <row r="27" spans="1:10" s="6" customFormat="1" ht="20.25" customHeight="1">
      <c r="A27" s="8" t="s">
        <v>22</v>
      </c>
      <c r="B27" s="2"/>
      <c r="C27" s="2"/>
      <c r="E27"/>
      <c r="F27"/>
      <c r="G27"/>
      <c r="H27"/>
      <c r="I27"/>
      <c r="J27"/>
    </row>
    <row r="28" spans="1:10" s="6" customFormat="1" ht="20.25" customHeight="1">
      <c r="A28" s="2"/>
      <c r="B28" s="2"/>
      <c r="C28" s="2"/>
      <c r="E28"/>
      <c r="F28"/>
      <c r="G28"/>
      <c r="H28"/>
      <c r="I28"/>
      <c r="J28"/>
    </row>
    <row r="29" spans="1:10" s="6" customFormat="1" ht="20.25" customHeight="1">
      <c r="A29" s="2"/>
      <c r="B29" s="15" t="s">
        <v>23</v>
      </c>
      <c r="C29" s="15" t="s">
        <v>24</v>
      </c>
      <c r="E29"/>
      <c r="F29"/>
      <c r="G29"/>
      <c r="H29"/>
      <c r="I29"/>
      <c r="J29"/>
    </row>
    <row r="30" spans="1:10" s="6" customFormat="1" ht="20.25" customHeight="1">
      <c r="A30" s="2"/>
      <c r="B30" s="14" t="s">
        <v>25</v>
      </c>
      <c r="C30" s="16" t="s">
        <v>26</v>
      </c>
      <c r="E30"/>
      <c r="F30"/>
      <c r="G30"/>
      <c r="H30"/>
      <c r="I30"/>
      <c r="J30"/>
    </row>
    <row r="31" spans="1:10" s="6" customFormat="1" ht="20.25" customHeight="1">
      <c r="A31" s="2"/>
      <c r="B31" s="14" t="s">
        <v>27</v>
      </c>
      <c r="C31" s="16" t="s">
        <v>28</v>
      </c>
      <c r="E31"/>
      <c r="F31"/>
      <c r="G31"/>
      <c r="H31"/>
      <c r="I31"/>
      <c r="J31"/>
    </row>
    <row r="32" spans="1:10" s="6" customFormat="1" ht="20.25" customHeight="1">
      <c r="A32" s="2"/>
      <c r="B32" s="14" t="s">
        <v>29</v>
      </c>
      <c r="C32" s="16" t="s">
        <v>30</v>
      </c>
      <c r="E32"/>
      <c r="F32"/>
      <c r="G32"/>
      <c r="H32"/>
      <c r="I32"/>
      <c r="J32"/>
    </row>
    <row r="33" spans="1:55" s="6" customFormat="1" ht="20.25" customHeight="1">
      <c r="A33" s="2"/>
      <c r="B33" s="14" t="s">
        <v>31</v>
      </c>
      <c r="C33" s="16" t="s">
        <v>32</v>
      </c>
      <c r="E33"/>
      <c r="F33"/>
      <c r="G33"/>
      <c r="H33"/>
      <c r="I33"/>
      <c r="J33"/>
    </row>
    <row r="34" spans="1:55" s="6" customFormat="1" ht="20.25" customHeight="1">
      <c r="A34" s="2"/>
      <c r="B34" s="2"/>
      <c r="C34" s="2"/>
      <c r="E34"/>
      <c r="F34"/>
      <c r="G34"/>
      <c r="H34"/>
      <c r="I34"/>
      <c r="J34"/>
    </row>
    <row r="35" spans="1:55" s="6" customFormat="1" ht="20.25" customHeight="1">
      <c r="A35" s="2"/>
      <c r="B35" s="8" t="s">
        <v>33</v>
      </c>
      <c r="C35" s="2"/>
      <c r="E35"/>
      <c r="F35"/>
      <c r="G35"/>
      <c r="H35"/>
      <c r="I35"/>
      <c r="J35"/>
    </row>
    <row r="36" spans="1:55" s="6" customFormat="1" ht="20.25" customHeight="1">
      <c r="A36"/>
      <c r="B36" s="8" t="s">
        <v>34</v>
      </c>
      <c r="C36"/>
      <c r="E36" s="8"/>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row>
    <row r="37" spans="1:55" s="6" customFormat="1" ht="20.25" customHeight="1">
      <c r="A37"/>
      <c r="B37" s="8" t="s">
        <v>35</v>
      </c>
      <c r="C37"/>
      <c r="E37" s="2"/>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row>
    <row r="38" spans="1:55" s="6" customFormat="1" ht="20.25" customHeight="1">
      <c r="A38"/>
      <c r="B38"/>
      <c r="C38"/>
      <c r="E38" s="2"/>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6" customFormat="1" ht="20.25" customHeight="1">
      <c r="A39" s="2"/>
      <c r="B39" s="2"/>
      <c r="C39" s="2"/>
      <c r="D39" s="477"/>
      <c r="E39" s="21"/>
      <c r="F39" s="21"/>
      <c r="G39" s="21"/>
      <c r="H39" s="478"/>
      <c r="I39" s="478"/>
      <c r="J39" s="21"/>
      <c r="K39" s="21"/>
      <c r="L39" s="21"/>
      <c r="M39" s="478"/>
      <c r="N39" s="478"/>
      <c r="O39" s="478"/>
      <c r="P39" s="478"/>
      <c r="Q39" s="478"/>
      <c r="R39" s="21"/>
      <c r="S39" s="21"/>
      <c r="T39" s="21"/>
      <c r="U39" s="478"/>
      <c r="V39" s="478"/>
      <c r="W39" s="21"/>
      <c r="X39" s="21"/>
      <c r="Y39" s="21"/>
      <c r="Z39" s="478"/>
      <c r="AA39" s="478"/>
      <c r="AB39"/>
      <c r="AC39"/>
      <c r="AD39"/>
      <c r="AE39"/>
      <c r="AF39"/>
      <c r="AG39"/>
      <c r="AH39"/>
      <c r="AI39"/>
      <c r="AJ39"/>
      <c r="AK39"/>
      <c r="AL39"/>
      <c r="AM39"/>
      <c r="AN39"/>
      <c r="AO39"/>
      <c r="AP39"/>
      <c r="AQ39"/>
      <c r="AR39"/>
      <c r="AS39"/>
      <c r="AT39"/>
      <c r="AU39"/>
      <c r="AV39"/>
      <c r="AW39"/>
      <c r="AX39"/>
      <c r="AY39"/>
      <c r="AZ39"/>
      <c r="BA39"/>
      <c r="BB39"/>
      <c r="BC39"/>
    </row>
    <row r="40" spans="1:55" s="6" customFormat="1" ht="20.25" customHeight="1">
      <c r="A40" s="8" t="s">
        <v>262</v>
      </c>
      <c r="B40" s="2"/>
      <c r="C40" s="2"/>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6" customFormat="1" ht="20.25" customHeight="1">
      <c r="A41" s="8" t="s">
        <v>37</v>
      </c>
      <c r="B41" s="2"/>
      <c r="C41" s="2"/>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6" customFormat="1" ht="20.25" customHeight="1">
      <c r="A42" s="19" t="s">
        <v>263</v>
      </c>
      <c r="B42"/>
      <c r="C42"/>
      <c r="D42" s="22"/>
      <c r="E42" s="479"/>
      <c r="F42" s="21"/>
      <c r="G42" s="21"/>
      <c r="H42" s="21"/>
      <c r="I42" s="21"/>
      <c r="J42" s="478"/>
      <c r="K42" s="21"/>
      <c r="L42" s="478"/>
      <c r="M42" s="21"/>
      <c r="N42" s="21"/>
      <c r="O42" s="21"/>
      <c r="P42" s="21"/>
      <c r="Q42" s="21"/>
      <c r="R42" s="478"/>
      <c r="S42" s="21"/>
      <c r="T42" s="478"/>
      <c r="U42" s="21"/>
      <c r="V42" s="21"/>
      <c r="W42" s="478"/>
      <c r="X42" s="21"/>
      <c r="Y42" s="478"/>
      <c r="Z42" s="21"/>
      <c r="AA42" s="21"/>
      <c r="AB42" s="21"/>
      <c r="AC42" s="21"/>
      <c r="AD42" s="21"/>
      <c r="AE42" s="478"/>
      <c r="AF42" s="477"/>
      <c r="AG42" s="478"/>
      <c r="AH42" s="21"/>
      <c r="AI42" s="478"/>
      <c r="AJ42" s="478"/>
      <c r="AK42" s="478"/>
      <c r="AL42" s="478"/>
      <c r="AM42" s="21"/>
      <c r="AN42" s="478"/>
      <c r="AO42" s="478"/>
      <c r="AP42"/>
      <c r="AQ42"/>
      <c r="AR42"/>
      <c r="AS42"/>
      <c r="AT42"/>
      <c r="AU42"/>
      <c r="AV42"/>
      <c r="AW42"/>
      <c r="AX42"/>
      <c r="AY42"/>
      <c r="AZ42"/>
      <c r="BA42"/>
      <c r="BB42"/>
      <c r="BC42"/>
    </row>
    <row r="43" spans="1:55" s="6" customFormat="1" ht="20.25" customHeight="1">
      <c r="A43"/>
      <c r="B43"/>
      <c r="C43" s="19"/>
      <c r="D43" s="22"/>
      <c r="E43" s="479"/>
      <c r="F43" s="21"/>
      <c r="G43" s="21"/>
      <c r="H43" s="21"/>
      <c r="I43" s="21"/>
      <c r="J43" s="478"/>
      <c r="K43" s="21"/>
      <c r="L43" s="478"/>
      <c r="M43" s="21"/>
      <c r="N43" s="21"/>
      <c r="O43" s="21"/>
      <c r="P43" s="21"/>
      <c r="Q43" s="21"/>
      <c r="R43" s="478"/>
      <c r="S43" s="21"/>
      <c r="T43" s="478"/>
      <c r="U43" s="21"/>
      <c r="V43" s="21"/>
      <c r="W43" s="478"/>
      <c r="X43" s="21"/>
      <c r="Y43" s="478"/>
      <c r="Z43" s="21"/>
      <c r="AA43" s="21"/>
      <c r="AB43" s="21"/>
      <c r="AC43" s="21"/>
      <c r="AD43" s="21"/>
      <c r="AE43" s="478"/>
      <c r="AF43" s="477"/>
      <c r="AG43" s="478"/>
      <c r="AH43" s="21"/>
      <c r="AI43" s="478"/>
      <c r="AJ43" s="478"/>
      <c r="AK43" s="478"/>
      <c r="AL43" s="478"/>
      <c r="AM43" s="21"/>
      <c r="AN43" s="478"/>
      <c r="AO43" s="478"/>
      <c r="AP43"/>
      <c r="AQ43"/>
      <c r="AR43"/>
      <c r="AS43"/>
      <c r="AT43"/>
      <c r="AU43"/>
      <c r="AV43"/>
      <c r="AW43"/>
      <c r="AX43"/>
      <c r="AY43"/>
      <c r="AZ43"/>
      <c r="BA43"/>
      <c r="BB43"/>
      <c r="BC43"/>
    </row>
    <row r="44" spans="1:55" s="6" customFormat="1" ht="20.25" customHeight="1">
      <c r="A44" s="8" t="s">
        <v>264</v>
      </c>
      <c r="B44" s="2"/>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6" customFormat="1"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6" customFormat="1" ht="20.25" customHeight="1">
      <c r="A46" s="8" t="s">
        <v>265</v>
      </c>
      <c r="B46" s="2"/>
      <c r="C46" s="2"/>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6" customFormat="1" ht="20.25" customHeight="1">
      <c r="A47" s="8" t="s">
        <v>41</v>
      </c>
      <c r="B47" s="2"/>
      <c r="C47" s="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6" customFormat="1" ht="20.25"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6" customFormat="1" ht="20.25" customHeight="1">
      <c r="A49" s="8" t="s">
        <v>266</v>
      </c>
      <c r="B49" s="2"/>
      <c r="C49" s="2"/>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6" customFormat="1" ht="20.25" customHeight="1">
      <c r="A50" s="8" t="s">
        <v>267</v>
      </c>
      <c r="B50" s="2"/>
      <c r="C50" s="2"/>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6" customFormat="1" ht="20.25" customHeight="1">
      <c r="A51" s="2"/>
      <c r="B51" s="2"/>
      <c r="C51" s="2"/>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6" customFormat="1" ht="20.25" customHeight="1">
      <c r="A52" s="8" t="s">
        <v>268</v>
      </c>
      <c r="B52" s="2"/>
      <c r="C52" s="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6" customFormat="1" ht="20.25" customHeight="1">
      <c r="A53" s="2"/>
      <c r="B53" s="2"/>
      <c r="C53" s="2"/>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ht="20.25" customHeight="1">
      <c r="A54" s="23" t="s">
        <v>269</v>
      </c>
      <c r="B54"/>
      <c r="C5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row>
    <row r="55" spans="1:55" ht="20.25" customHeight="1">
      <c r="A55" s="23" t="s">
        <v>46</v>
      </c>
      <c r="B55"/>
      <c r="C5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1:55" ht="20.25" customHeight="1">
      <c r="A56" s="23" t="s">
        <v>47</v>
      </c>
      <c r="B56"/>
      <c r="C56"/>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1:55" ht="20.25" customHeight="1">
      <c r="A57" s="2"/>
      <c r="B57" s="2"/>
      <c r="C57" s="2"/>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row>
    <row r="58" spans="1:55" ht="20.25" customHeight="1">
      <c r="A58" s="23" t="s">
        <v>270</v>
      </c>
      <c r="B58"/>
      <c r="C58" s="480"/>
      <c r="D58" s="8"/>
      <c r="E58" s="8"/>
    </row>
    <row r="59" spans="1:55" ht="20.25" customHeight="1">
      <c r="A59" s="480"/>
      <c r="B59" s="480"/>
      <c r="C59" s="480"/>
      <c r="D59" s="2"/>
      <c r="E59" s="2"/>
    </row>
    <row r="60" spans="1:55" ht="20.25" customHeight="1">
      <c r="A60" s="23" t="s">
        <v>271</v>
      </c>
      <c r="B60"/>
      <c r="C60" s="480"/>
      <c r="D60" s="8"/>
      <c r="E60" s="8"/>
    </row>
    <row r="61" spans="1:55" ht="20.25" customHeight="1">
      <c r="A61" s="481" t="s">
        <v>272</v>
      </c>
      <c r="B61" s="480"/>
      <c r="C61" s="480"/>
      <c r="D61" s="2"/>
      <c r="E61" s="2"/>
    </row>
    <row r="62" spans="1:55" ht="20.25" customHeight="1">
      <c r="A62" s="482" t="s">
        <v>273</v>
      </c>
      <c r="B62" s="480"/>
      <c r="C62" s="480"/>
      <c r="D62" s="2"/>
      <c r="E62" s="2"/>
    </row>
    <row r="63" spans="1:55" ht="20.25" customHeight="1">
      <c r="A63" s="481" t="s">
        <v>274</v>
      </c>
      <c r="B63" s="480"/>
      <c r="C63" s="480"/>
      <c r="D63" s="2"/>
      <c r="E63" s="2"/>
    </row>
    <row r="64" spans="1:55" ht="20.25" customHeight="1">
      <c r="A64" s="482" t="s">
        <v>275</v>
      </c>
      <c r="B64" s="480"/>
      <c r="C64" s="480"/>
      <c r="D64" s="2"/>
      <c r="E64" s="2"/>
    </row>
    <row r="65" spans="1:5" ht="20.25" customHeight="1">
      <c r="A65" s="481" t="s">
        <v>276</v>
      </c>
      <c r="B65" s="480"/>
      <c r="C65" s="480"/>
      <c r="D65" s="2"/>
      <c r="E65" s="2"/>
    </row>
    <row r="66" spans="1:5" ht="20.25" customHeight="1">
      <c r="A66" s="481" t="s">
        <v>277</v>
      </c>
      <c r="B66" s="480"/>
      <c r="C66" s="480"/>
      <c r="D66" s="2"/>
      <c r="E66" s="2"/>
    </row>
    <row r="67" spans="1:5" ht="20.25" customHeight="1">
      <c r="A67" s="481" t="s">
        <v>278</v>
      </c>
      <c r="B67" s="480"/>
      <c r="C67" s="480"/>
      <c r="D67" s="2"/>
      <c r="E67" s="2"/>
    </row>
  </sheetData>
  <mergeCells count="1">
    <mergeCell ref="E4:J5"/>
  </mergeCells>
  <phoneticPr fontId="2"/>
  <printOptions horizontalCentered="1"/>
  <pageMargins left="0.70833333333333304" right="0.70833333333333304" top="0.74791666666666701" bottom="0.15763888888888899"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topLeftCell="A15" zoomScaleNormal="100" zoomScalePageLayoutView="60" workbookViewId="0">
      <selection activeCell="I25" sqref="I25"/>
    </sheetView>
  </sheetViews>
  <sheetFormatPr defaultRowHeight="25.5"/>
  <cols>
    <col min="1" max="1025" width="9" style="621"/>
  </cols>
  <sheetData>
    <row r="1" spans="2:11">
      <c r="B1" s="620" t="s">
        <v>330</v>
      </c>
      <c r="C1"/>
      <c r="D1"/>
      <c r="E1"/>
      <c r="F1"/>
      <c r="G1"/>
      <c r="H1"/>
      <c r="I1"/>
      <c r="J1"/>
      <c r="K1"/>
    </row>
    <row r="2" spans="2:11">
      <c r="B2"/>
      <c r="C2"/>
      <c r="D2"/>
      <c r="E2"/>
      <c r="F2"/>
      <c r="G2"/>
      <c r="H2"/>
      <c r="I2"/>
      <c r="J2"/>
      <c r="K2"/>
    </row>
    <row r="3" spans="2:11">
      <c r="B3" s="622" t="s">
        <v>14</v>
      </c>
      <c r="C3" s="623" t="s">
        <v>331</v>
      </c>
      <c r="D3"/>
      <c r="E3"/>
      <c r="F3"/>
      <c r="G3"/>
      <c r="H3"/>
      <c r="I3"/>
      <c r="J3"/>
      <c r="K3"/>
    </row>
    <row r="4" spans="2:11">
      <c r="B4" s="622">
        <v>1</v>
      </c>
      <c r="C4" s="624" t="s">
        <v>281</v>
      </c>
      <c r="D4"/>
      <c r="E4"/>
      <c r="F4"/>
      <c r="G4"/>
      <c r="H4"/>
      <c r="I4"/>
      <c r="J4"/>
      <c r="K4"/>
    </row>
    <row r="5" spans="2:11">
      <c r="B5" s="622">
        <v>2</v>
      </c>
      <c r="C5" s="624" t="s">
        <v>228</v>
      </c>
      <c r="D5"/>
      <c r="E5"/>
      <c r="F5"/>
      <c r="G5"/>
      <c r="H5"/>
      <c r="I5"/>
      <c r="J5"/>
      <c r="K5"/>
    </row>
    <row r="6" spans="2:11">
      <c r="B6" s="622">
        <v>3</v>
      </c>
      <c r="C6" s="625"/>
      <c r="D6"/>
      <c r="E6"/>
      <c r="F6"/>
      <c r="G6"/>
      <c r="H6"/>
      <c r="I6"/>
      <c r="J6"/>
      <c r="K6"/>
    </row>
    <row r="7" spans="2:11">
      <c r="B7" s="622">
        <v>4</v>
      </c>
      <c r="C7" s="625"/>
      <c r="D7"/>
      <c r="E7"/>
      <c r="F7"/>
      <c r="G7"/>
      <c r="H7"/>
      <c r="I7"/>
      <c r="J7"/>
      <c r="K7"/>
    </row>
    <row r="8" spans="2:11">
      <c r="B8" s="622">
        <v>5</v>
      </c>
      <c r="C8" s="625"/>
      <c r="D8"/>
      <c r="E8"/>
      <c r="F8"/>
      <c r="G8"/>
      <c r="H8"/>
      <c r="I8"/>
      <c r="J8"/>
      <c r="K8"/>
    </row>
    <row r="9" spans="2:11">
      <c r="B9"/>
      <c r="C9"/>
      <c r="D9"/>
      <c r="E9"/>
      <c r="F9"/>
      <c r="G9"/>
      <c r="H9"/>
      <c r="I9"/>
      <c r="J9"/>
      <c r="K9"/>
    </row>
    <row r="10" spans="2:11">
      <c r="B10" s="620" t="s">
        <v>332</v>
      </c>
      <c r="C10"/>
      <c r="D10"/>
      <c r="E10"/>
      <c r="F10"/>
      <c r="G10"/>
      <c r="H10"/>
      <c r="I10"/>
      <c r="J10"/>
      <c r="K10"/>
    </row>
    <row r="11" spans="2:11" ht="26.25" thickBot="1">
      <c r="B11"/>
      <c r="C11"/>
      <c r="D11"/>
      <c r="E11"/>
      <c r="F11"/>
      <c r="G11"/>
      <c r="H11"/>
      <c r="I11"/>
      <c r="J11"/>
      <c r="K11"/>
    </row>
    <row r="12" spans="2:11" ht="26.25" thickBot="1">
      <c r="B12" s="626" t="s">
        <v>15</v>
      </c>
      <c r="C12" s="627" t="s">
        <v>16</v>
      </c>
      <c r="D12" s="628" t="s">
        <v>258</v>
      </c>
      <c r="E12" s="629" t="s">
        <v>259</v>
      </c>
      <c r="F12" s="628" t="s">
        <v>155</v>
      </c>
      <c r="G12" s="630" t="s">
        <v>155</v>
      </c>
      <c r="H12" s="630" t="s">
        <v>155</v>
      </c>
      <c r="I12" s="630" t="s">
        <v>155</v>
      </c>
      <c r="J12" s="630" t="s">
        <v>155</v>
      </c>
      <c r="K12" s="631" t="s">
        <v>155</v>
      </c>
    </row>
    <row r="13" spans="2:11" ht="26.25" thickBot="1">
      <c r="B13" s="632" t="s">
        <v>333</v>
      </c>
      <c r="C13" s="633" t="s">
        <v>155</v>
      </c>
      <c r="D13" s="634" t="s">
        <v>163</v>
      </c>
      <c r="E13" s="635" t="s">
        <v>163</v>
      </c>
      <c r="F13" s="636"/>
      <c r="G13" s="637"/>
      <c r="H13" s="637"/>
      <c r="I13" s="637"/>
      <c r="J13" s="637"/>
      <c r="K13" s="638"/>
    </row>
    <row r="14" spans="2:11" ht="26.25" thickBot="1">
      <c r="B14" s="632"/>
      <c r="C14" s="639" t="s">
        <v>155</v>
      </c>
      <c r="D14" s="640" t="s">
        <v>159</v>
      </c>
      <c r="E14" s="641" t="s">
        <v>159</v>
      </c>
      <c r="F14" s="642"/>
      <c r="G14" s="625"/>
      <c r="H14" s="625"/>
      <c r="I14" s="625"/>
      <c r="J14" s="625"/>
      <c r="K14" s="643"/>
    </row>
    <row r="15" spans="2:11" ht="26.25" thickBot="1">
      <c r="B15" s="632"/>
      <c r="C15" s="639" t="s">
        <v>155</v>
      </c>
      <c r="D15" s="644" t="s">
        <v>161</v>
      </c>
      <c r="E15" s="645" t="s">
        <v>161</v>
      </c>
      <c r="F15" s="646"/>
      <c r="G15" s="625"/>
      <c r="H15" s="625"/>
      <c r="I15" s="625"/>
      <c r="J15" s="625"/>
      <c r="K15" s="643"/>
    </row>
    <row r="16" spans="2:11" ht="26.25" thickBot="1">
      <c r="B16" s="632"/>
      <c r="C16" s="639" t="s">
        <v>155</v>
      </c>
      <c r="D16" s="644" t="s">
        <v>328</v>
      </c>
      <c r="E16" s="645" t="s">
        <v>328</v>
      </c>
      <c r="F16" s="646"/>
      <c r="G16" s="625"/>
      <c r="H16" s="625"/>
      <c r="I16" s="625"/>
      <c r="J16" s="625"/>
      <c r="K16" s="643"/>
    </row>
    <row r="17" spans="2:11" ht="26.25" thickBot="1">
      <c r="B17" s="632"/>
      <c r="C17" s="639" t="s">
        <v>155</v>
      </c>
      <c r="D17" s="644" t="s">
        <v>334</v>
      </c>
      <c r="E17" s="645" t="s">
        <v>329</v>
      </c>
      <c r="F17" s="646"/>
      <c r="G17" s="625"/>
      <c r="H17" s="625"/>
      <c r="I17" s="625"/>
      <c r="J17" s="625"/>
      <c r="K17" s="643"/>
    </row>
    <row r="18" spans="2:11" ht="26.25" thickBot="1">
      <c r="B18" s="632"/>
      <c r="C18" s="639" t="s">
        <v>155</v>
      </c>
      <c r="D18" s="644" t="s">
        <v>335</v>
      </c>
      <c r="E18" s="645" t="s">
        <v>336</v>
      </c>
      <c r="F18" s="646"/>
      <c r="G18" s="625"/>
      <c r="H18" s="625"/>
      <c r="I18" s="625"/>
      <c r="J18" s="625"/>
      <c r="K18" s="643"/>
    </row>
    <row r="19" spans="2:11" ht="26.25" thickBot="1">
      <c r="B19" s="632"/>
      <c r="C19" s="639" t="s">
        <v>155</v>
      </c>
      <c r="D19" s="644" t="s">
        <v>337</v>
      </c>
      <c r="E19" s="645" t="s">
        <v>334</v>
      </c>
      <c r="F19" s="646"/>
      <c r="G19" s="625"/>
      <c r="H19" s="625"/>
      <c r="I19" s="625"/>
      <c r="J19" s="625"/>
      <c r="K19" s="643"/>
    </row>
    <row r="20" spans="2:11" ht="26.25" thickBot="1">
      <c r="B20" s="632"/>
      <c r="C20" s="639" t="s">
        <v>155</v>
      </c>
      <c r="D20" s="644" t="s">
        <v>155</v>
      </c>
      <c r="E20" s="645" t="s">
        <v>335</v>
      </c>
      <c r="F20" s="646"/>
      <c r="G20" s="625"/>
      <c r="H20" s="625"/>
      <c r="I20" s="625"/>
      <c r="J20" s="625"/>
      <c r="K20" s="643"/>
    </row>
    <row r="21" spans="2:11" ht="26.25" thickBot="1">
      <c r="B21" s="632"/>
      <c r="C21" s="639" t="s">
        <v>155</v>
      </c>
      <c r="D21" s="644" t="s">
        <v>155</v>
      </c>
      <c r="E21" s="645" t="s">
        <v>338</v>
      </c>
      <c r="F21" s="646"/>
      <c r="G21" s="625"/>
      <c r="H21" s="625"/>
      <c r="I21" s="625"/>
      <c r="J21" s="625"/>
      <c r="K21" s="643"/>
    </row>
    <row r="22" spans="2:11" ht="26.25" thickBot="1">
      <c r="B22" s="632"/>
      <c r="C22" s="639" t="s">
        <v>155</v>
      </c>
      <c r="D22" s="645" t="s">
        <v>155</v>
      </c>
      <c r="E22" s="645" t="s">
        <v>155</v>
      </c>
      <c r="F22" s="646"/>
      <c r="G22" s="625"/>
      <c r="H22" s="625"/>
      <c r="I22" s="625"/>
      <c r="J22" s="625"/>
      <c r="K22" s="643"/>
    </row>
    <row r="23" spans="2:11" ht="26.25" thickBot="1">
      <c r="B23" s="632"/>
      <c r="C23" s="639" t="s">
        <v>155</v>
      </c>
      <c r="D23" s="645" t="s">
        <v>155</v>
      </c>
      <c r="E23" s="645" t="s">
        <v>155</v>
      </c>
      <c r="F23" s="646"/>
      <c r="G23" s="625"/>
      <c r="H23" s="625"/>
      <c r="I23" s="625"/>
      <c r="J23" s="625"/>
      <c r="K23" s="643"/>
    </row>
    <row r="24" spans="2:11" ht="26.25" thickBot="1">
      <c r="B24" s="632"/>
      <c r="C24" s="639" t="s">
        <v>155</v>
      </c>
      <c r="D24" s="645" t="s">
        <v>155</v>
      </c>
      <c r="E24" s="645" t="s">
        <v>155</v>
      </c>
      <c r="F24" s="646"/>
      <c r="G24" s="625"/>
      <c r="H24" s="625"/>
      <c r="I24" s="625"/>
      <c r="J24" s="625"/>
      <c r="K24" s="643"/>
    </row>
    <row r="25" spans="2:11" ht="26.25" thickBot="1">
      <c r="B25" s="632"/>
      <c r="C25" s="647" t="s">
        <v>155</v>
      </c>
      <c r="D25" s="648" t="s">
        <v>155</v>
      </c>
      <c r="E25" s="649" t="s">
        <v>155</v>
      </c>
      <c r="F25" s="650"/>
      <c r="G25" s="651"/>
      <c r="H25" s="651"/>
      <c r="I25" s="651"/>
      <c r="J25" s="651"/>
      <c r="K25" s="652"/>
    </row>
    <row r="26" spans="2:11">
      <c r="C26"/>
    </row>
    <row r="27" spans="2:11">
      <c r="C27"/>
    </row>
    <row r="28" spans="2:11">
      <c r="C28" s="620" t="s">
        <v>339</v>
      </c>
    </row>
    <row r="29" spans="2:11">
      <c r="C29" s="621" t="s">
        <v>340</v>
      </c>
    </row>
    <row r="30" spans="2:11">
      <c r="C30" s="620" t="s">
        <v>341</v>
      </c>
    </row>
    <row r="31" spans="2:11">
      <c r="C31" s="620" t="s">
        <v>342</v>
      </c>
    </row>
    <row r="32" spans="2:11">
      <c r="C32" s="620" t="s">
        <v>343</v>
      </c>
    </row>
    <row r="33" spans="3:3">
      <c r="C33" s="620" t="s">
        <v>344</v>
      </c>
    </row>
    <row r="34" spans="3:3">
      <c r="C34" s="620" t="s">
        <v>345</v>
      </c>
    </row>
    <row r="35" spans="3:3">
      <c r="C35" s="620" t="s">
        <v>346</v>
      </c>
    </row>
    <row r="36" spans="3:3">
      <c r="C36"/>
    </row>
    <row r="37" spans="3:3">
      <c r="C37" s="620" t="s">
        <v>347</v>
      </c>
    </row>
    <row r="38" spans="3:3">
      <c r="C38" s="620" t="s">
        <v>348</v>
      </c>
    </row>
    <row r="39" spans="3:3">
      <c r="C39" s="620" t="s">
        <v>349</v>
      </c>
    </row>
    <row r="40" spans="3:3">
      <c r="C40" s="620" t="s">
        <v>350</v>
      </c>
    </row>
    <row r="41" spans="3:3">
      <c r="C41" s="620" t="s">
        <v>351</v>
      </c>
    </row>
    <row r="42" spans="3:3">
      <c r="C42" s="620" t="s">
        <v>352</v>
      </c>
    </row>
  </sheetData>
  <mergeCells count="1">
    <mergeCell ref="B13:B25"/>
  </mergeCells>
  <phoneticPr fontId="2"/>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1"/>
  <sheetViews>
    <sheetView view="pageBreakPreview" zoomScale="60" zoomScaleNormal="100" zoomScalePageLayoutView="60" workbookViewId="0">
      <selection activeCell="A2" sqref="A2"/>
    </sheetView>
  </sheetViews>
  <sheetFormatPr defaultRowHeight="18.75"/>
  <cols>
    <col min="1" max="1" width="3.75" style="493" customWidth="1"/>
    <col min="2" max="56" width="7.125" style="493" customWidth="1"/>
    <col min="57" max="1025" width="9" style="493"/>
  </cols>
  <sheetData>
    <row r="1" spans="1:58" s="486" customFormat="1" ht="20.25" customHeight="1">
      <c r="A1" s="483"/>
      <c r="B1" s="483"/>
      <c r="C1" s="247" t="s">
        <v>56</v>
      </c>
      <c r="D1" s="247"/>
      <c r="E1" s="483"/>
      <c r="F1" s="483"/>
      <c r="G1" s="248" t="s">
        <v>279</v>
      </c>
      <c r="H1" s="483"/>
      <c r="I1" s="483"/>
      <c r="J1" s="247"/>
      <c r="K1" s="247"/>
      <c r="L1" s="247"/>
      <c r="M1" s="247"/>
      <c r="N1" s="483"/>
      <c r="O1" s="483"/>
      <c r="P1" s="483"/>
      <c r="Q1" s="483"/>
      <c r="R1" s="483"/>
      <c r="S1" s="483"/>
      <c r="T1" s="483"/>
      <c r="U1" s="483"/>
      <c r="V1" s="483"/>
      <c r="W1" s="483"/>
      <c r="X1" s="483"/>
      <c r="Y1" s="483"/>
      <c r="Z1" s="483"/>
      <c r="AA1" s="483"/>
      <c r="AB1" s="483"/>
      <c r="AC1" s="483"/>
      <c r="AD1" s="483"/>
      <c r="AE1" s="483"/>
      <c r="AF1" s="483"/>
      <c r="AG1" s="483"/>
      <c r="AH1" s="483"/>
      <c r="AI1" s="483"/>
      <c r="AJ1" s="483"/>
      <c r="AK1" s="250" t="s">
        <v>280</v>
      </c>
      <c r="AL1" s="46" t="s">
        <v>62</v>
      </c>
      <c r="AM1" s="484" t="s">
        <v>281</v>
      </c>
      <c r="AN1" s="484"/>
      <c r="AO1" s="484"/>
      <c r="AP1" s="484"/>
      <c r="AQ1" s="484"/>
      <c r="AR1" s="484"/>
      <c r="AS1" s="484"/>
      <c r="AT1" s="484"/>
      <c r="AU1" s="484"/>
      <c r="AV1" s="484"/>
      <c r="AW1" s="484"/>
      <c r="AX1" s="484"/>
      <c r="AY1" s="484"/>
      <c r="AZ1" s="484"/>
      <c r="BA1" s="484"/>
      <c r="BB1" s="485" t="s">
        <v>60</v>
      </c>
      <c r="BC1" s="483"/>
      <c r="BD1" s="483"/>
    </row>
    <row r="2" spans="1:58" s="40" customFormat="1" ht="20.25" customHeight="1">
      <c r="A2" s="252"/>
      <c r="B2" s="252"/>
      <c r="C2" s="252"/>
      <c r="D2" s="248"/>
      <c r="E2" s="252"/>
      <c r="F2" s="252"/>
      <c r="G2" s="252"/>
      <c r="H2" s="248"/>
      <c r="I2" s="250"/>
      <c r="J2" s="250"/>
      <c r="K2" s="250"/>
      <c r="L2" s="250"/>
      <c r="M2" s="250"/>
      <c r="N2" s="252"/>
      <c r="O2" s="252"/>
      <c r="P2" s="252"/>
      <c r="Q2" s="252"/>
      <c r="R2" s="252"/>
      <c r="S2" s="252"/>
      <c r="T2" s="250" t="s">
        <v>61</v>
      </c>
      <c r="U2" s="487">
        <v>4</v>
      </c>
      <c r="V2" s="487"/>
      <c r="W2" s="46" t="s">
        <v>62</v>
      </c>
      <c r="X2" s="251">
        <f>IF(U2=0,"",YEAR(DATE(2018+U2,1,1)))</f>
        <v>2022</v>
      </c>
      <c r="Y2" s="251"/>
      <c r="Z2" s="252" t="s">
        <v>63</v>
      </c>
      <c r="AA2" s="253" t="s">
        <v>64</v>
      </c>
      <c r="AB2" s="487">
        <v>4</v>
      </c>
      <c r="AC2" s="487"/>
      <c r="AD2" s="253" t="s">
        <v>65</v>
      </c>
      <c r="AE2" s="252"/>
      <c r="AF2" s="252"/>
      <c r="AG2" s="252"/>
      <c r="AH2" s="252"/>
      <c r="AI2" s="252"/>
      <c r="AJ2" s="485"/>
      <c r="AK2" s="250" t="s">
        <v>167</v>
      </c>
      <c r="AL2" s="46" t="s">
        <v>62</v>
      </c>
      <c r="AM2" s="487"/>
      <c r="AN2" s="487"/>
      <c r="AO2" s="487"/>
      <c r="AP2" s="487"/>
      <c r="AQ2" s="487"/>
      <c r="AR2" s="487"/>
      <c r="AS2" s="487"/>
      <c r="AT2" s="487"/>
      <c r="AU2" s="487"/>
      <c r="AV2" s="487"/>
      <c r="AW2" s="487"/>
      <c r="AX2" s="487"/>
      <c r="AY2" s="487"/>
      <c r="AZ2" s="487"/>
      <c r="BA2" s="487"/>
      <c r="BB2" s="485" t="s">
        <v>60</v>
      </c>
      <c r="BC2" s="250"/>
      <c r="BD2" s="250"/>
      <c r="BE2" s="35"/>
    </row>
    <row r="3" spans="1:58" ht="20.25" customHeight="1">
      <c r="A3" s="252"/>
      <c r="B3" s="252"/>
      <c r="C3" s="252"/>
      <c r="D3" s="248"/>
      <c r="E3" s="252"/>
      <c r="F3" s="252"/>
      <c r="G3" s="252"/>
      <c r="H3" s="248"/>
      <c r="I3" s="250"/>
      <c r="J3" s="250"/>
      <c r="K3" s="250"/>
      <c r="L3" s="250"/>
      <c r="M3" s="250"/>
      <c r="N3" s="252"/>
      <c r="O3" s="252"/>
      <c r="P3" s="252"/>
      <c r="Q3" s="252"/>
      <c r="R3" s="252"/>
      <c r="S3" s="252"/>
      <c r="T3" s="264"/>
      <c r="U3" s="488"/>
      <c r="V3" s="488"/>
      <c r="W3" s="489"/>
      <c r="X3" s="488"/>
      <c r="Y3" s="488"/>
      <c r="Z3" s="490"/>
      <c r="AA3" s="490"/>
      <c r="AB3" s="488"/>
      <c r="AC3" s="488"/>
      <c r="AD3" s="491"/>
      <c r="AE3" s="252"/>
      <c r="AF3" s="252"/>
      <c r="AG3" s="252"/>
      <c r="AH3" s="252"/>
      <c r="AI3" s="252"/>
      <c r="AJ3" s="485"/>
      <c r="AK3" s="250"/>
      <c r="AL3" s="250"/>
      <c r="AM3" s="52"/>
      <c r="AN3" s="52"/>
      <c r="AO3" s="52"/>
      <c r="AP3" s="52"/>
      <c r="AQ3" s="52"/>
      <c r="AR3" s="52"/>
      <c r="AS3" s="52"/>
      <c r="AT3" s="52"/>
      <c r="AU3" s="52"/>
      <c r="AV3" s="52"/>
      <c r="AW3" s="52"/>
      <c r="AX3" s="52"/>
      <c r="AY3" s="79" t="s">
        <v>67</v>
      </c>
      <c r="AZ3" s="492" t="s">
        <v>68</v>
      </c>
      <c r="BA3" s="492"/>
      <c r="BB3" s="492"/>
      <c r="BC3" s="492"/>
      <c r="BD3" s="250"/>
      <c r="BE3" s="35"/>
      <c r="BF3"/>
    </row>
    <row r="4" spans="1:58" ht="20.25" customHeight="1">
      <c r="A4" s="252"/>
      <c r="B4" s="59"/>
      <c r="C4" s="59"/>
      <c r="D4" s="59"/>
      <c r="E4" s="59"/>
      <c r="F4" s="59"/>
      <c r="G4" s="59"/>
      <c r="H4" s="59"/>
      <c r="I4" s="59"/>
      <c r="J4" s="494"/>
      <c r="K4" s="85"/>
      <c r="L4" s="85"/>
      <c r="M4" s="85"/>
      <c r="N4" s="85"/>
      <c r="O4" s="85"/>
      <c r="P4" s="495"/>
      <c r="Q4" s="85"/>
      <c r="R4" s="85"/>
      <c r="S4" s="100"/>
      <c r="T4" s="252"/>
      <c r="U4" s="252"/>
      <c r="V4" s="252"/>
      <c r="W4" s="252"/>
      <c r="X4" s="252"/>
      <c r="Y4" s="252"/>
      <c r="Z4" s="490"/>
      <c r="AA4" s="490"/>
      <c r="AB4" s="488"/>
      <c r="AC4" s="488"/>
      <c r="AD4" s="491"/>
      <c r="AE4" s="252"/>
      <c r="AF4" s="252"/>
      <c r="AG4" s="252"/>
      <c r="AH4" s="252"/>
      <c r="AI4" s="252"/>
      <c r="AJ4" s="485"/>
      <c r="AK4" s="250"/>
      <c r="AL4" s="250"/>
      <c r="AM4" s="52"/>
      <c r="AN4" s="52"/>
      <c r="AO4" s="52"/>
      <c r="AP4" s="52"/>
      <c r="AQ4" s="52"/>
      <c r="AR4" s="52"/>
      <c r="AS4" s="52"/>
      <c r="AT4" s="52"/>
      <c r="AU4" s="52"/>
      <c r="AV4" s="52"/>
      <c r="AW4" s="52"/>
      <c r="AX4" s="52"/>
      <c r="AY4" s="79" t="s">
        <v>69</v>
      </c>
      <c r="AZ4" s="492" t="s">
        <v>70</v>
      </c>
      <c r="BA4" s="492"/>
      <c r="BB4" s="492"/>
      <c r="BC4" s="492"/>
      <c r="BD4" s="250"/>
      <c r="BE4" s="35"/>
      <c r="BF4"/>
    </row>
    <row r="5" spans="1:58" ht="20.25" customHeight="1">
      <c r="A5" s="252"/>
      <c r="B5" s="63"/>
      <c r="C5" s="63"/>
      <c r="D5" s="63"/>
      <c r="E5" s="63"/>
      <c r="F5" s="63"/>
      <c r="G5" s="63"/>
      <c r="H5" s="63"/>
      <c r="I5" s="63"/>
      <c r="J5" s="496"/>
      <c r="K5" s="497"/>
      <c r="L5" s="63"/>
      <c r="M5" s="63"/>
      <c r="N5" s="63"/>
      <c r="O5" s="63"/>
      <c r="P5" s="63"/>
      <c r="Q5" s="77"/>
      <c r="R5" s="77"/>
      <c r="S5" s="55"/>
      <c r="T5" s="252"/>
      <c r="U5" s="252"/>
      <c r="V5" s="252"/>
      <c r="W5" s="252"/>
      <c r="X5" s="252"/>
      <c r="Y5" s="252"/>
      <c r="Z5" s="490"/>
      <c r="AA5" s="490"/>
      <c r="AB5" s="488"/>
      <c r="AC5" s="488"/>
      <c r="AD5" s="53"/>
      <c r="AE5" s="53"/>
      <c r="AF5" s="53"/>
      <c r="AG5" s="53"/>
      <c r="AH5" s="252"/>
      <c r="AI5" s="252"/>
      <c r="AJ5" s="53" t="s">
        <v>71</v>
      </c>
      <c r="AK5" s="53"/>
      <c r="AL5" s="53"/>
      <c r="AM5" s="53"/>
      <c r="AN5" s="53"/>
      <c r="AO5" s="53"/>
      <c r="AP5" s="53"/>
      <c r="AQ5" s="53"/>
      <c r="AR5" s="59"/>
      <c r="AS5" s="59"/>
      <c r="AT5" s="60"/>
      <c r="AU5" s="53"/>
      <c r="AV5" s="498">
        <v>40</v>
      </c>
      <c r="AW5" s="498"/>
      <c r="AX5" s="62" t="s">
        <v>72</v>
      </c>
      <c r="AY5" s="53"/>
      <c r="AZ5" s="498">
        <v>160</v>
      </c>
      <c r="BA5" s="498"/>
      <c r="BB5" s="62" t="s">
        <v>73</v>
      </c>
      <c r="BC5" s="53"/>
      <c r="BD5" s="252"/>
      <c r="BE5" s="35"/>
      <c r="BF5"/>
    </row>
    <row r="6" spans="1:58" ht="20.25" customHeight="1">
      <c r="A6" s="252"/>
      <c r="B6" s="63"/>
      <c r="C6" s="63"/>
      <c r="D6" s="63"/>
      <c r="E6" s="63"/>
      <c r="F6" s="63"/>
      <c r="G6" s="63"/>
      <c r="H6" s="63"/>
      <c r="I6" s="63"/>
      <c r="J6" s="63"/>
      <c r="K6" s="64"/>
      <c r="L6" s="64"/>
      <c r="M6" s="64"/>
      <c r="N6" s="63"/>
      <c r="O6" s="499"/>
      <c r="P6" s="66"/>
      <c r="Q6" s="66"/>
      <c r="R6" s="67"/>
      <c r="S6" s="58"/>
      <c r="T6" s="252"/>
      <c r="U6" s="252"/>
      <c r="V6" s="252"/>
      <c r="W6" s="252"/>
      <c r="X6" s="252"/>
      <c r="Y6" s="252"/>
      <c r="Z6" s="490"/>
      <c r="AA6" s="490"/>
      <c r="AB6" s="488"/>
      <c r="AC6" s="488"/>
      <c r="AD6" s="500"/>
      <c r="AE6" s="483"/>
      <c r="AF6" s="483"/>
      <c r="AG6" s="483"/>
      <c r="AH6" s="252"/>
      <c r="AI6" s="252"/>
      <c r="AJ6" s="252"/>
      <c r="AK6" s="252"/>
      <c r="AL6" s="483"/>
      <c r="AM6" s="483"/>
      <c r="AN6" s="501"/>
      <c r="AO6" s="93"/>
      <c r="AP6" s="93"/>
      <c r="AQ6" s="79"/>
      <c r="AR6" s="79"/>
      <c r="AS6" s="79"/>
      <c r="AT6" s="79"/>
      <c r="AU6" s="79"/>
      <c r="AV6" s="79"/>
      <c r="AW6" s="255" t="s">
        <v>74</v>
      </c>
      <c r="AX6" s="53"/>
      <c r="AY6" s="53"/>
      <c r="AZ6" s="256">
        <f>DAY(EOMONTH(DATE(X2,AB2,1),0))</f>
        <v>30</v>
      </c>
      <c r="BA6" s="256"/>
      <c r="BB6" s="62" t="s">
        <v>75</v>
      </c>
      <c r="BC6" s="252"/>
      <c r="BD6" s="252"/>
      <c r="BE6" s="35"/>
      <c r="BF6"/>
    </row>
    <row r="7" spans="1:58" ht="20.25" customHeight="1" thickBot="1">
      <c r="A7" s="502"/>
      <c r="B7" s="502"/>
      <c r="C7" s="107"/>
      <c r="D7" s="107"/>
      <c r="E7" s="502"/>
      <c r="F7" s="502"/>
      <c r="G7" s="89"/>
      <c r="H7" s="502"/>
      <c r="I7" s="502"/>
      <c r="J7" s="502"/>
      <c r="K7" s="502"/>
      <c r="L7" s="502"/>
      <c r="M7" s="502"/>
      <c r="N7" s="502"/>
      <c r="O7" s="502"/>
      <c r="P7" s="502"/>
      <c r="Q7" s="502"/>
      <c r="R7" s="502"/>
      <c r="S7" s="107"/>
      <c r="T7" s="502"/>
      <c r="U7" s="502"/>
      <c r="V7" s="502"/>
      <c r="W7" s="502"/>
      <c r="X7" s="502"/>
      <c r="Y7" s="502"/>
      <c r="Z7" s="502"/>
      <c r="AA7" s="502"/>
      <c r="AB7" s="502"/>
      <c r="AC7" s="502"/>
      <c r="AD7" s="502"/>
      <c r="AE7" s="502"/>
      <c r="AF7" s="502"/>
      <c r="AG7" s="502"/>
      <c r="AH7" s="502"/>
      <c r="AI7" s="502"/>
      <c r="AJ7" s="107"/>
      <c r="AK7" s="502"/>
      <c r="AL7" s="502"/>
      <c r="AM7" s="502"/>
      <c r="AN7" s="502"/>
      <c r="AO7" s="502"/>
      <c r="AP7" s="502"/>
      <c r="AQ7" s="502"/>
      <c r="AR7" s="502"/>
      <c r="AS7" s="502"/>
      <c r="AT7" s="502"/>
      <c r="AU7" s="502"/>
      <c r="AV7" s="502"/>
      <c r="AW7" s="502"/>
      <c r="AX7" s="502"/>
      <c r="AY7" s="502"/>
      <c r="AZ7" s="502"/>
      <c r="BA7" s="502"/>
      <c r="BB7" s="502"/>
      <c r="BC7" s="266"/>
      <c r="BD7" s="266"/>
      <c r="BE7" s="108"/>
      <c r="BF7"/>
    </row>
    <row r="8" spans="1:58" ht="20.25" customHeight="1" thickBot="1">
      <c r="A8" s="502"/>
      <c r="B8" s="267" t="s">
        <v>14</v>
      </c>
      <c r="C8" s="503" t="s">
        <v>282</v>
      </c>
      <c r="D8" s="503"/>
      <c r="E8" s="271" t="s">
        <v>283</v>
      </c>
      <c r="F8" s="271"/>
      <c r="G8" s="271" t="s">
        <v>284</v>
      </c>
      <c r="H8" s="271"/>
      <c r="I8" s="271"/>
      <c r="J8" s="271"/>
      <c r="K8" s="271"/>
      <c r="L8" s="272" t="s">
        <v>285</v>
      </c>
      <c r="M8" s="272"/>
      <c r="N8" s="272"/>
      <c r="O8" s="272"/>
      <c r="P8" s="504" t="s">
        <v>286</v>
      </c>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273" t="str">
        <f>IF(AZ3="４週","(9)1～4週目の勤務時間数合計","(9)1か月の勤務時間数合計")</f>
        <v>(9)1～4週目の勤務時間数合計</v>
      </c>
      <c r="AV8" s="273"/>
      <c r="AW8" s="273" t="s">
        <v>287</v>
      </c>
      <c r="AX8" s="273"/>
      <c r="AY8" s="505" t="s">
        <v>288</v>
      </c>
      <c r="AZ8" s="505"/>
      <c r="BA8" s="505"/>
      <c r="BB8" s="505"/>
      <c r="BC8" s="505"/>
      <c r="BD8" s="505"/>
      <c r="BE8"/>
      <c r="BF8"/>
    </row>
    <row r="9" spans="1:58" ht="20.25" customHeight="1" thickBot="1">
      <c r="A9" s="502"/>
      <c r="B9" s="267"/>
      <c r="C9" s="503"/>
      <c r="D9" s="503"/>
      <c r="E9" s="271"/>
      <c r="F9" s="271"/>
      <c r="G9" s="271"/>
      <c r="H9" s="271"/>
      <c r="I9" s="271"/>
      <c r="J9" s="271"/>
      <c r="K9" s="271"/>
      <c r="L9" s="272"/>
      <c r="M9" s="272"/>
      <c r="N9" s="272"/>
      <c r="O9" s="272"/>
      <c r="P9" s="278" t="s">
        <v>90</v>
      </c>
      <c r="Q9" s="278"/>
      <c r="R9" s="278"/>
      <c r="S9" s="278"/>
      <c r="T9" s="278"/>
      <c r="U9" s="278"/>
      <c r="V9" s="278"/>
      <c r="W9" s="278" t="s">
        <v>91</v>
      </c>
      <c r="X9" s="278"/>
      <c r="Y9" s="278"/>
      <c r="Z9" s="278"/>
      <c r="AA9" s="278"/>
      <c r="AB9" s="278"/>
      <c r="AC9" s="278"/>
      <c r="AD9" s="278" t="s">
        <v>92</v>
      </c>
      <c r="AE9" s="278"/>
      <c r="AF9" s="278"/>
      <c r="AG9" s="278"/>
      <c r="AH9" s="278"/>
      <c r="AI9" s="278"/>
      <c r="AJ9" s="278"/>
      <c r="AK9" s="278" t="s">
        <v>93</v>
      </c>
      <c r="AL9" s="278"/>
      <c r="AM9" s="278"/>
      <c r="AN9" s="278"/>
      <c r="AO9" s="278"/>
      <c r="AP9" s="278"/>
      <c r="AQ9" s="278"/>
      <c r="AR9" s="278" t="s">
        <v>94</v>
      </c>
      <c r="AS9" s="278"/>
      <c r="AT9" s="278"/>
      <c r="AU9" s="273"/>
      <c r="AV9" s="273"/>
      <c r="AW9" s="273"/>
      <c r="AX9" s="273"/>
      <c r="AY9" s="505"/>
      <c r="AZ9" s="505"/>
      <c r="BA9" s="505"/>
      <c r="BB9" s="505"/>
      <c r="BC9" s="505"/>
      <c r="BD9" s="505"/>
      <c r="BE9"/>
      <c r="BF9"/>
    </row>
    <row r="10" spans="1:58" ht="20.25" customHeight="1" thickBot="1">
      <c r="A10" s="502"/>
      <c r="B10" s="267"/>
      <c r="C10" s="503"/>
      <c r="D10" s="503"/>
      <c r="E10" s="271"/>
      <c r="F10" s="271"/>
      <c r="G10" s="271"/>
      <c r="H10" s="271"/>
      <c r="I10" s="271"/>
      <c r="J10" s="271"/>
      <c r="K10" s="271"/>
      <c r="L10" s="272"/>
      <c r="M10" s="272"/>
      <c r="N10" s="272"/>
      <c r="O10" s="272"/>
      <c r="P10" s="280">
        <f>DAY(DATE($X$2,$AB$2,1))</f>
        <v>1</v>
      </c>
      <c r="Q10" s="281">
        <f>DAY(DATE($X$2,$AB$2,2))</f>
        <v>2</v>
      </c>
      <c r="R10" s="281">
        <f>DAY(DATE($X$2,$AB$2,3))</f>
        <v>3</v>
      </c>
      <c r="S10" s="281">
        <f>DAY(DATE($X$2,$AB$2,4))</f>
        <v>4</v>
      </c>
      <c r="T10" s="281">
        <f>DAY(DATE($X$2,$AB$2,5))</f>
        <v>5</v>
      </c>
      <c r="U10" s="281">
        <f>DAY(DATE($X$2,$AB$2,6))</f>
        <v>6</v>
      </c>
      <c r="V10" s="282">
        <f>DAY(DATE($X$2,$AB$2,7))</f>
        <v>7</v>
      </c>
      <c r="W10" s="280">
        <f>DAY(DATE($X$2,$AB$2,8))</f>
        <v>8</v>
      </c>
      <c r="X10" s="281">
        <f>DAY(DATE($X$2,$AB$2,9))</f>
        <v>9</v>
      </c>
      <c r="Y10" s="281">
        <f>DAY(DATE($X$2,$AB$2,10))</f>
        <v>10</v>
      </c>
      <c r="Z10" s="281">
        <f>DAY(DATE($X$2,$AB$2,11))</f>
        <v>11</v>
      </c>
      <c r="AA10" s="281">
        <f>DAY(DATE($X$2,$AB$2,12))</f>
        <v>12</v>
      </c>
      <c r="AB10" s="281">
        <f>DAY(DATE($X$2,$AB$2,13))</f>
        <v>13</v>
      </c>
      <c r="AC10" s="282">
        <f>DAY(DATE($X$2,$AB$2,14))</f>
        <v>14</v>
      </c>
      <c r="AD10" s="280">
        <f>DAY(DATE($X$2,$AB$2,15))</f>
        <v>15</v>
      </c>
      <c r="AE10" s="281">
        <f>DAY(DATE($X$2,$AB$2,16))</f>
        <v>16</v>
      </c>
      <c r="AF10" s="281">
        <f>DAY(DATE($X$2,$AB$2,17))</f>
        <v>17</v>
      </c>
      <c r="AG10" s="281">
        <f>DAY(DATE($X$2,$AB$2,18))</f>
        <v>18</v>
      </c>
      <c r="AH10" s="281">
        <f>DAY(DATE($X$2,$AB$2,19))</f>
        <v>19</v>
      </c>
      <c r="AI10" s="281">
        <f>DAY(DATE($X$2,$AB$2,20))</f>
        <v>20</v>
      </c>
      <c r="AJ10" s="282">
        <f>DAY(DATE($X$2,$AB$2,21))</f>
        <v>21</v>
      </c>
      <c r="AK10" s="280">
        <f>DAY(DATE($X$2,$AB$2,22))</f>
        <v>22</v>
      </c>
      <c r="AL10" s="281">
        <f>DAY(DATE($X$2,$AB$2,23))</f>
        <v>23</v>
      </c>
      <c r="AM10" s="281">
        <f>DAY(DATE($X$2,$AB$2,24))</f>
        <v>24</v>
      </c>
      <c r="AN10" s="281">
        <f>DAY(DATE($X$2,$AB$2,25))</f>
        <v>25</v>
      </c>
      <c r="AO10" s="281">
        <f>DAY(DATE($X$2,$AB$2,26))</f>
        <v>26</v>
      </c>
      <c r="AP10" s="281">
        <f>DAY(DATE($X$2,$AB$2,27))</f>
        <v>27</v>
      </c>
      <c r="AQ10" s="282">
        <f>DAY(DATE($X$2,$AB$2,28))</f>
        <v>28</v>
      </c>
      <c r="AR10" s="280" t="str">
        <f>IF(AZ3="暦月",IF(DAY(DATE($X$2,$AB$2,29))=29,29,""),"")</f>
        <v/>
      </c>
      <c r="AS10" s="281" t="str">
        <f>IF(AZ3="暦月",IF(DAY(DATE($X$2,$AB$2,30))=30,30,""),"")</f>
        <v/>
      </c>
      <c r="AT10" s="506" t="str">
        <f>IF(AZ3="暦月",IF(DAY(DATE($X$2,$AB$2,31))=31,31,""),"")</f>
        <v/>
      </c>
      <c r="AU10" s="273"/>
      <c r="AV10" s="273"/>
      <c r="AW10" s="273"/>
      <c r="AX10" s="273"/>
      <c r="AY10" s="505"/>
      <c r="AZ10" s="505"/>
      <c r="BA10" s="505"/>
      <c r="BB10" s="505"/>
      <c r="BC10" s="505"/>
      <c r="BD10" s="505"/>
      <c r="BE10"/>
      <c r="BF10"/>
    </row>
    <row r="11" spans="1:58" ht="20.25" hidden="1" customHeight="1">
      <c r="A11" s="502"/>
      <c r="B11" s="267"/>
      <c r="C11" s="503"/>
      <c r="D11" s="503"/>
      <c r="E11" s="271"/>
      <c r="F11" s="271"/>
      <c r="G11" s="271"/>
      <c r="H11" s="271"/>
      <c r="I11" s="271"/>
      <c r="J11" s="271"/>
      <c r="K11" s="271"/>
      <c r="L11" s="272"/>
      <c r="M11" s="272"/>
      <c r="N11" s="272"/>
      <c r="O11" s="272"/>
      <c r="P11" s="280">
        <f>WEEKDAY(DATE($X$2,$AB$2,1))</f>
        <v>6</v>
      </c>
      <c r="Q11" s="281">
        <f>WEEKDAY(DATE($X$2,$AB$2,2))</f>
        <v>7</v>
      </c>
      <c r="R11" s="281">
        <f>WEEKDAY(DATE($X$2,$AB$2,3))</f>
        <v>1</v>
      </c>
      <c r="S11" s="281">
        <f>WEEKDAY(DATE($X$2,$AB$2,4))</f>
        <v>2</v>
      </c>
      <c r="T11" s="281">
        <f>WEEKDAY(DATE($X$2,$AB$2,5))</f>
        <v>3</v>
      </c>
      <c r="U11" s="281">
        <f>WEEKDAY(DATE($X$2,$AB$2,6))</f>
        <v>4</v>
      </c>
      <c r="V11" s="282">
        <f>WEEKDAY(DATE($X$2,$AB$2,7))</f>
        <v>5</v>
      </c>
      <c r="W11" s="280">
        <f>WEEKDAY(DATE($X$2,$AB$2,8))</f>
        <v>6</v>
      </c>
      <c r="X11" s="281">
        <f>WEEKDAY(DATE($X$2,$AB$2,9))</f>
        <v>7</v>
      </c>
      <c r="Y11" s="281">
        <f>WEEKDAY(DATE($X$2,$AB$2,10))</f>
        <v>1</v>
      </c>
      <c r="Z11" s="281">
        <f>WEEKDAY(DATE($X$2,$AB$2,11))</f>
        <v>2</v>
      </c>
      <c r="AA11" s="281">
        <f>WEEKDAY(DATE($X$2,$AB$2,12))</f>
        <v>3</v>
      </c>
      <c r="AB11" s="281">
        <f>WEEKDAY(DATE($X$2,$AB$2,13))</f>
        <v>4</v>
      </c>
      <c r="AC11" s="282">
        <f>WEEKDAY(DATE($X$2,$AB$2,14))</f>
        <v>5</v>
      </c>
      <c r="AD11" s="280">
        <f>WEEKDAY(DATE($X$2,$AB$2,15))</f>
        <v>6</v>
      </c>
      <c r="AE11" s="281">
        <f>WEEKDAY(DATE($X$2,$AB$2,16))</f>
        <v>7</v>
      </c>
      <c r="AF11" s="281">
        <f>WEEKDAY(DATE($X$2,$AB$2,17))</f>
        <v>1</v>
      </c>
      <c r="AG11" s="281">
        <f>WEEKDAY(DATE($X$2,$AB$2,18))</f>
        <v>2</v>
      </c>
      <c r="AH11" s="281">
        <f>WEEKDAY(DATE($X$2,$AB$2,19))</f>
        <v>3</v>
      </c>
      <c r="AI11" s="281">
        <f>WEEKDAY(DATE($X$2,$AB$2,20))</f>
        <v>4</v>
      </c>
      <c r="AJ11" s="282">
        <f>WEEKDAY(DATE($X$2,$AB$2,21))</f>
        <v>5</v>
      </c>
      <c r="AK11" s="280">
        <f>WEEKDAY(DATE($X$2,$AB$2,22))</f>
        <v>6</v>
      </c>
      <c r="AL11" s="281">
        <f>WEEKDAY(DATE($X$2,$AB$2,23))</f>
        <v>7</v>
      </c>
      <c r="AM11" s="281">
        <f>WEEKDAY(DATE($X$2,$AB$2,24))</f>
        <v>1</v>
      </c>
      <c r="AN11" s="281">
        <f>WEEKDAY(DATE($X$2,$AB$2,25))</f>
        <v>2</v>
      </c>
      <c r="AO11" s="281">
        <f>WEEKDAY(DATE($X$2,$AB$2,26))</f>
        <v>3</v>
      </c>
      <c r="AP11" s="281">
        <f>WEEKDAY(DATE($X$2,$AB$2,27))</f>
        <v>4</v>
      </c>
      <c r="AQ11" s="282">
        <f>WEEKDAY(DATE($X$2,$AB$2,28))</f>
        <v>5</v>
      </c>
      <c r="AR11" s="280">
        <f>IF(AR10=29,WEEKDAY(DATE($X$2,$AB$2,29)),0)</f>
        <v>0</v>
      </c>
      <c r="AS11" s="281">
        <f>IF(AS10=30,WEEKDAY(DATE($X$2,$AB$2,30)),0)</f>
        <v>0</v>
      </c>
      <c r="AT11" s="506">
        <f>IF(AT10=31,WEEKDAY(DATE($X$2,$AB$2,31)),0)</f>
        <v>0</v>
      </c>
      <c r="AU11" s="273"/>
      <c r="AV11" s="273"/>
      <c r="AW11" s="273"/>
      <c r="AX11" s="273"/>
      <c r="AY11" s="505"/>
      <c r="AZ11" s="505"/>
      <c r="BA11" s="505"/>
      <c r="BB11" s="505"/>
      <c r="BC11" s="505"/>
      <c r="BD11" s="505"/>
      <c r="BE11"/>
      <c r="BF11"/>
    </row>
    <row r="12" spans="1:58" ht="20.25" customHeight="1" thickBot="1">
      <c r="A12" s="502"/>
      <c r="B12" s="267"/>
      <c r="C12" s="503"/>
      <c r="D12" s="503"/>
      <c r="E12" s="271"/>
      <c r="F12" s="271"/>
      <c r="G12" s="271"/>
      <c r="H12" s="271"/>
      <c r="I12" s="271"/>
      <c r="J12" s="271"/>
      <c r="K12" s="271"/>
      <c r="L12" s="272"/>
      <c r="M12" s="272"/>
      <c r="N12" s="272"/>
      <c r="O12" s="272"/>
      <c r="P12" s="285" t="str">
        <f t="shared" ref="P12:AQ12" si="0">IF(P11=1,"日",IF(P11=2,"月",IF(P11=3,"火",IF(P11=4,"水",IF(P11=5,"木",IF(P11=6,"金","土"))))))</f>
        <v>金</v>
      </c>
      <c r="Q12" s="286" t="str">
        <f t="shared" si="0"/>
        <v>土</v>
      </c>
      <c r="R12" s="286" t="str">
        <f t="shared" si="0"/>
        <v>日</v>
      </c>
      <c r="S12" s="286" t="str">
        <f t="shared" si="0"/>
        <v>月</v>
      </c>
      <c r="T12" s="286" t="str">
        <f t="shared" si="0"/>
        <v>火</v>
      </c>
      <c r="U12" s="286" t="str">
        <f t="shared" si="0"/>
        <v>水</v>
      </c>
      <c r="V12" s="287" t="str">
        <f t="shared" si="0"/>
        <v>木</v>
      </c>
      <c r="W12" s="285" t="str">
        <f t="shared" si="0"/>
        <v>金</v>
      </c>
      <c r="X12" s="286" t="str">
        <f t="shared" si="0"/>
        <v>土</v>
      </c>
      <c r="Y12" s="286" t="str">
        <f t="shared" si="0"/>
        <v>日</v>
      </c>
      <c r="Z12" s="286" t="str">
        <f t="shared" si="0"/>
        <v>月</v>
      </c>
      <c r="AA12" s="286" t="str">
        <f t="shared" si="0"/>
        <v>火</v>
      </c>
      <c r="AB12" s="286" t="str">
        <f t="shared" si="0"/>
        <v>水</v>
      </c>
      <c r="AC12" s="287" t="str">
        <f t="shared" si="0"/>
        <v>木</v>
      </c>
      <c r="AD12" s="285" t="str">
        <f t="shared" si="0"/>
        <v>金</v>
      </c>
      <c r="AE12" s="286" t="str">
        <f t="shared" si="0"/>
        <v>土</v>
      </c>
      <c r="AF12" s="286" t="str">
        <f t="shared" si="0"/>
        <v>日</v>
      </c>
      <c r="AG12" s="286" t="str">
        <f t="shared" si="0"/>
        <v>月</v>
      </c>
      <c r="AH12" s="286" t="str">
        <f t="shared" si="0"/>
        <v>火</v>
      </c>
      <c r="AI12" s="286" t="str">
        <f t="shared" si="0"/>
        <v>水</v>
      </c>
      <c r="AJ12" s="287" t="str">
        <f t="shared" si="0"/>
        <v>木</v>
      </c>
      <c r="AK12" s="285" t="str">
        <f t="shared" si="0"/>
        <v>金</v>
      </c>
      <c r="AL12" s="286" t="str">
        <f t="shared" si="0"/>
        <v>土</v>
      </c>
      <c r="AM12" s="286" t="str">
        <f t="shared" si="0"/>
        <v>日</v>
      </c>
      <c r="AN12" s="286" t="str">
        <f t="shared" si="0"/>
        <v>月</v>
      </c>
      <c r="AO12" s="286" t="str">
        <f t="shared" si="0"/>
        <v>火</v>
      </c>
      <c r="AP12" s="286" t="str">
        <f t="shared" si="0"/>
        <v>水</v>
      </c>
      <c r="AQ12" s="287" t="str">
        <f t="shared" si="0"/>
        <v>木</v>
      </c>
      <c r="AR12" s="286" t="str">
        <f>IF(AR11=1,"日",IF(AR11=2,"月",IF(AR11=3,"火",IF(AR11=4,"水",IF(AR11=5,"木",IF(AR11=6,"金",IF(AR11=0,"","土")))))))</f>
        <v/>
      </c>
      <c r="AS12" s="286" t="str">
        <f>IF(AS11=1,"日",IF(AS11=2,"月",IF(AS11=3,"火",IF(AS11=4,"水",IF(AS11=5,"木",IF(AS11=6,"金",IF(AS11=0,"","土")))))))</f>
        <v/>
      </c>
      <c r="AT12" s="507" t="str">
        <f>IF(AT11=1,"日",IF(AT11=2,"月",IF(AT11=3,"火",IF(AT11=4,"水",IF(AT11=5,"木",IF(AT11=6,"金",IF(AT11=0,"","土")))))))</f>
        <v/>
      </c>
      <c r="AU12" s="273"/>
      <c r="AV12" s="273"/>
      <c r="AW12" s="273"/>
      <c r="AX12" s="273"/>
      <c r="AY12" s="505"/>
      <c r="AZ12" s="505"/>
      <c r="BA12" s="505"/>
      <c r="BB12" s="505"/>
      <c r="BC12" s="505"/>
      <c r="BD12" s="505"/>
      <c r="BE12"/>
      <c r="BF12"/>
    </row>
    <row r="13" spans="1:58" ht="39.950000000000003" customHeight="1">
      <c r="A13" s="502"/>
      <c r="B13" s="508">
        <v>1</v>
      </c>
      <c r="C13" s="509"/>
      <c r="D13" s="509"/>
      <c r="E13" s="510"/>
      <c r="F13" s="510"/>
      <c r="G13" s="511"/>
      <c r="H13" s="511"/>
      <c r="I13" s="511"/>
      <c r="J13" s="511"/>
      <c r="K13" s="511"/>
      <c r="L13" s="512"/>
      <c r="M13" s="512"/>
      <c r="N13" s="512"/>
      <c r="O13" s="512"/>
      <c r="P13" s="513"/>
      <c r="Q13" s="514"/>
      <c r="R13" s="514"/>
      <c r="S13" s="514"/>
      <c r="T13" s="514"/>
      <c r="U13" s="514"/>
      <c r="V13" s="515"/>
      <c r="W13" s="513"/>
      <c r="X13" s="514"/>
      <c r="Y13" s="514"/>
      <c r="Z13" s="514"/>
      <c r="AA13" s="514"/>
      <c r="AB13" s="514"/>
      <c r="AC13" s="515"/>
      <c r="AD13" s="513"/>
      <c r="AE13" s="514"/>
      <c r="AF13" s="514"/>
      <c r="AG13" s="514"/>
      <c r="AH13" s="514"/>
      <c r="AI13" s="514"/>
      <c r="AJ13" s="515"/>
      <c r="AK13" s="513"/>
      <c r="AL13" s="514"/>
      <c r="AM13" s="514"/>
      <c r="AN13" s="514"/>
      <c r="AO13" s="514"/>
      <c r="AP13" s="514"/>
      <c r="AQ13" s="515"/>
      <c r="AR13" s="513"/>
      <c r="AS13" s="514"/>
      <c r="AT13" s="515"/>
      <c r="AU13" s="516">
        <f t="shared" ref="AU13:AU30" si="1">IF($AZ$3="４週",SUM(P13:AQ13),IF($AZ$3="暦月",SUM(P13:AT13),""))</f>
        <v>0</v>
      </c>
      <c r="AV13" s="516"/>
      <c r="AW13" s="517">
        <f t="shared" ref="AW13:AW30" si="2">IF($AZ$3="４週",AU13/4,IF($AZ$3="暦月",AU13/($AZ$6/7),""))</f>
        <v>0</v>
      </c>
      <c r="AX13" s="517"/>
      <c r="AY13" s="518"/>
      <c r="AZ13" s="518"/>
      <c r="BA13" s="518"/>
      <c r="BB13" s="518"/>
      <c r="BC13" s="518"/>
      <c r="BD13" s="518"/>
      <c r="BE13"/>
      <c r="BF13"/>
    </row>
    <row r="14" spans="1:58" ht="39.950000000000003" customHeight="1">
      <c r="A14" s="502"/>
      <c r="B14" s="519">
        <f t="shared" ref="B14:B30" si="3">B13+1</f>
        <v>2</v>
      </c>
      <c r="C14" s="520"/>
      <c r="D14" s="520"/>
      <c r="E14" s="521"/>
      <c r="F14" s="521"/>
      <c r="G14" s="522"/>
      <c r="H14" s="522"/>
      <c r="I14" s="522"/>
      <c r="J14" s="522"/>
      <c r="K14" s="522"/>
      <c r="L14" s="523"/>
      <c r="M14" s="523"/>
      <c r="N14" s="523"/>
      <c r="O14" s="523"/>
      <c r="P14" s="524"/>
      <c r="Q14" s="525"/>
      <c r="R14" s="525"/>
      <c r="S14" s="525"/>
      <c r="T14" s="525"/>
      <c r="U14" s="525"/>
      <c r="V14" s="526"/>
      <c r="W14" s="524"/>
      <c r="X14" s="525"/>
      <c r="Y14" s="525"/>
      <c r="Z14" s="525"/>
      <c r="AA14" s="525"/>
      <c r="AB14" s="525"/>
      <c r="AC14" s="526"/>
      <c r="AD14" s="524"/>
      <c r="AE14" s="525"/>
      <c r="AF14" s="525"/>
      <c r="AG14" s="525"/>
      <c r="AH14" s="525"/>
      <c r="AI14" s="525"/>
      <c r="AJ14" s="526"/>
      <c r="AK14" s="524"/>
      <c r="AL14" s="525"/>
      <c r="AM14" s="525"/>
      <c r="AN14" s="525"/>
      <c r="AO14" s="525"/>
      <c r="AP14" s="525"/>
      <c r="AQ14" s="526"/>
      <c r="AR14" s="524"/>
      <c r="AS14" s="525"/>
      <c r="AT14" s="526"/>
      <c r="AU14" s="527">
        <f t="shared" si="1"/>
        <v>0</v>
      </c>
      <c r="AV14" s="527"/>
      <c r="AW14" s="528">
        <f t="shared" si="2"/>
        <v>0</v>
      </c>
      <c r="AX14" s="528"/>
      <c r="AY14" s="529"/>
      <c r="AZ14" s="529"/>
      <c r="BA14" s="529"/>
      <c r="BB14" s="529"/>
      <c r="BC14" s="529"/>
      <c r="BD14" s="529"/>
      <c r="BE14"/>
      <c r="BF14"/>
    </row>
    <row r="15" spans="1:58" ht="39.950000000000003" customHeight="1">
      <c r="A15" s="502"/>
      <c r="B15" s="519">
        <f t="shared" si="3"/>
        <v>3</v>
      </c>
      <c r="C15" s="520"/>
      <c r="D15" s="520"/>
      <c r="E15" s="521"/>
      <c r="F15" s="521"/>
      <c r="G15" s="522"/>
      <c r="H15" s="522"/>
      <c r="I15" s="522"/>
      <c r="J15" s="522"/>
      <c r="K15" s="522"/>
      <c r="L15" s="523"/>
      <c r="M15" s="523"/>
      <c r="N15" s="523"/>
      <c r="O15" s="523"/>
      <c r="P15" s="524"/>
      <c r="Q15" s="525"/>
      <c r="R15" s="525"/>
      <c r="S15" s="525"/>
      <c r="T15" s="525"/>
      <c r="U15" s="525"/>
      <c r="V15" s="526"/>
      <c r="W15" s="524"/>
      <c r="X15" s="525"/>
      <c r="Y15" s="525"/>
      <c r="Z15" s="525"/>
      <c r="AA15" s="525"/>
      <c r="AB15" s="525"/>
      <c r="AC15" s="526"/>
      <c r="AD15" s="524"/>
      <c r="AE15" s="525"/>
      <c r="AF15" s="525"/>
      <c r="AG15" s="525"/>
      <c r="AH15" s="525"/>
      <c r="AI15" s="525"/>
      <c r="AJ15" s="526"/>
      <c r="AK15" s="524"/>
      <c r="AL15" s="525"/>
      <c r="AM15" s="525"/>
      <c r="AN15" s="525"/>
      <c r="AO15" s="525"/>
      <c r="AP15" s="525"/>
      <c r="AQ15" s="526"/>
      <c r="AR15" s="524"/>
      <c r="AS15" s="525"/>
      <c r="AT15" s="526"/>
      <c r="AU15" s="527">
        <f t="shared" si="1"/>
        <v>0</v>
      </c>
      <c r="AV15" s="527"/>
      <c r="AW15" s="528">
        <f t="shared" si="2"/>
        <v>0</v>
      </c>
      <c r="AX15" s="528"/>
      <c r="AY15" s="529"/>
      <c r="AZ15" s="529"/>
      <c r="BA15" s="529"/>
      <c r="BB15" s="529"/>
      <c r="BC15" s="529"/>
      <c r="BD15" s="529"/>
      <c r="BE15"/>
      <c r="BF15"/>
    </row>
    <row r="16" spans="1:58" ht="39.950000000000003" customHeight="1">
      <c r="A16" s="502"/>
      <c r="B16" s="519">
        <f t="shared" si="3"/>
        <v>4</v>
      </c>
      <c r="C16" s="520"/>
      <c r="D16" s="520"/>
      <c r="E16" s="521"/>
      <c r="F16" s="521"/>
      <c r="G16" s="522"/>
      <c r="H16" s="522"/>
      <c r="I16" s="522"/>
      <c r="J16" s="522"/>
      <c r="K16" s="522"/>
      <c r="L16" s="523"/>
      <c r="M16" s="523"/>
      <c r="N16" s="523"/>
      <c r="O16" s="523"/>
      <c r="P16" s="524"/>
      <c r="Q16" s="525"/>
      <c r="R16" s="525"/>
      <c r="S16" s="525"/>
      <c r="T16" s="525"/>
      <c r="U16" s="525"/>
      <c r="V16" s="526"/>
      <c r="W16" s="524"/>
      <c r="X16" s="525"/>
      <c r="Y16" s="525"/>
      <c r="Z16" s="525"/>
      <c r="AA16" s="525"/>
      <c r="AB16" s="525"/>
      <c r="AC16" s="526"/>
      <c r="AD16" s="524"/>
      <c r="AE16" s="525"/>
      <c r="AF16" s="525"/>
      <c r="AG16" s="525"/>
      <c r="AH16" s="525"/>
      <c r="AI16" s="525"/>
      <c r="AJ16" s="526"/>
      <c r="AK16" s="524"/>
      <c r="AL16" s="525"/>
      <c r="AM16" s="525"/>
      <c r="AN16" s="525"/>
      <c r="AO16" s="525"/>
      <c r="AP16" s="525"/>
      <c r="AQ16" s="526"/>
      <c r="AR16" s="524"/>
      <c r="AS16" s="525"/>
      <c r="AT16" s="526"/>
      <c r="AU16" s="527">
        <f t="shared" si="1"/>
        <v>0</v>
      </c>
      <c r="AV16" s="527"/>
      <c r="AW16" s="528">
        <f t="shared" si="2"/>
        <v>0</v>
      </c>
      <c r="AX16" s="528"/>
      <c r="AY16" s="529"/>
      <c r="AZ16" s="529"/>
      <c r="BA16" s="529"/>
      <c r="BB16" s="529"/>
      <c r="BC16" s="529"/>
      <c r="BD16" s="529"/>
      <c r="BE16"/>
      <c r="BF16"/>
    </row>
    <row r="17" spans="1:58" ht="39.950000000000003" customHeight="1">
      <c r="A17" s="502"/>
      <c r="B17" s="519">
        <f t="shared" si="3"/>
        <v>5</v>
      </c>
      <c r="C17" s="520"/>
      <c r="D17" s="520"/>
      <c r="E17" s="521"/>
      <c r="F17" s="521"/>
      <c r="G17" s="522"/>
      <c r="H17" s="522"/>
      <c r="I17" s="522"/>
      <c r="J17" s="522"/>
      <c r="K17" s="522"/>
      <c r="L17" s="523"/>
      <c r="M17" s="523"/>
      <c r="N17" s="523"/>
      <c r="O17" s="523"/>
      <c r="P17" s="524"/>
      <c r="Q17" s="525"/>
      <c r="R17" s="525"/>
      <c r="S17" s="525"/>
      <c r="T17" s="525"/>
      <c r="U17" s="525"/>
      <c r="V17" s="526"/>
      <c r="W17" s="524"/>
      <c r="X17" s="525"/>
      <c r="Y17" s="525"/>
      <c r="Z17" s="525"/>
      <c r="AA17" s="525"/>
      <c r="AB17" s="525"/>
      <c r="AC17" s="526"/>
      <c r="AD17" s="524"/>
      <c r="AE17" s="525"/>
      <c r="AF17" s="525"/>
      <c r="AG17" s="525"/>
      <c r="AH17" s="525"/>
      <c r="AI17" s="525"/>
      <c r="AJ17" s="526"/>
      <c r="AK17" s="524"/>
      <c r="AL17" s="525"/>
      <c r="AM17" s="525"/>
      <c r="AN17" s="525"/>
      <c r="AO17" s="525"/>
      <c r="AP17" s="525"/>
      <c r="AQ17" s="526"/>
      <c r="AR17" s="524"/>
      <c r="AS17" s="525"/>
      <c r="AT17" s="526"/>
      <c r="AU17" s="527">
        <f t="shared" si="1"/>
        <v>0</v>
      </c>
      <c r="AV17" s="527"/>
      <c r="AW17" s="528">
        <f t="shared" si="2"/>
        <v>0</v>
      </c>
      <c r="AX17" s="528"/>
      <c r="AY17" s="529"/>
      <c r="AZ17" s="529"/>
      <c r="BA17" s="529"/>
      <c r="BB17" s="529"/>
      <c r="BC17" s="529"/>
      <c r="BD17" s="529"/>
      <c r="BE17"/>
      <c r="BF17"/>
    </row>
    <row r="18" spans="1:58" ht="39.950000000000003" customHeight="1">
      <c r="A18" s="502"/>
      <c r="B18" s="519">
        <f t="shared" si="3"/>
        <v>6</v>
      </c>
      <c r="C18" s="520"/>
      <c r="D18" s="520"/>
      <c r="E18" s="521"/>
      <c r="F18" s="521"/>
      <c r="G18" s="522"/>
      <c r="H18" s="522"/>
      <c r="I18" s="522"/>
      <c r="J18" s="522"/>
      <c r="K18" s="522"/>
      <c r="L18" s="523"/>
      <c r="M18" s="523"/>
      <c r="N18" s="523"/>
      <c r="O18" s="523"/>
      <c r="P18" s="524"/>
      <c r="Q18" s="525"/>
      <c r="R18" s="525"/>
      <c r="S18" s="525"/>
      <c r="T18" s="525"/>
      <c r="U18" s="525"/>
      <c r="V18" s="526"/>
      <c r="W18" s="524"/>
      <c r="X18" s="525"/>
      <c r="Y18" s="525"/>
      <c r="Z18" s="525"/>
      <c r="AA18" s="525"/>
      <c r="AB18" s="525"/>
      <c r="AC18" s="526"/>
      <c r="AD18" s="524"/>
      <c r="AE18" s="525"/>
      <c r="AF18" s="525"/>
      <c r="AG18" s="525"/>
      <c r="AH18" s="525"/>
      <c r="AI18" s="525"/>
      <c r="AJ18" s="526"/>
      <c r="AK18" s="524"/>
      <c r="AL18" s="525"/>
      <c r="AM18" s="525"/>
      <c r="AN18" s="525"/>
      <c r="AO18" s="525"/>
      <c r="AP18" s="525"/>
      <c r="AQ18" s="526"/>
      <c r="AR18" s="524"/>
      <c r="AS18" s="525"/>
      <c r="AT18" s="526"/>
      <c r="AU18" s="527">
        <f t="shared" si="1"/>
        <v>0</v>
      </c>
      <c r="AV18" s="527"/>
      <c r="AW18" s="528">
        <f t="shared" si="2"/>
        <v>0</v>
      </c>
      <c r="AX18" s="528"/>
      <c r="AY18" s="529"/>
      <c r="AZ18" s="529"/>
      <c r="BA18" s="529"/>
      <c r="BB18" s="529"/>
      <c r="BC18" s="529"/>
      <c r="BD18" s="529"/>
      <c r="BE18"/>
      <c r="BF18"/>
    </row>
    <row r="19" spans="1:58" ht="39.950000000000003" customHeight="1">
      <c r="A19" s="502"/>
      <c r="B19" s="519">
        <f t="shared" si="3"/>
        <v>7</v>
      </c>
      <c r="C19" s="520"/>
      <c r="D19" s="520"/>
      <c r="E19" s="521"/>
      <c r="F19" s="521"/>
      <c r="G19" s="522"/>
      <c r="H19" s="522"/>
      <c r="I19" s="522"/>
      <c r="J19" s="522"/>
      <c r="K19" s="522"/>
      <c r="L19" s="523"/>
      <c r="M19" s="523"/>
      <c r="N19" s="523"/>
      <c r="O19" s="523"/>
      <c r="P19" s="524"/>
      <c r="Q19" s="525"/>
      <c r="R19" s="525"/>
      <c r="S19" s="525"/>
      <c r="T19" s="525"/>
      <c r="U19" s="525"/>
      <c r="V19" s="526"/>
      <c r="W19" s="524"/>
      <c r="X19" s="525"/>
      <c r="Y19" s="525"/>
      <c r="Z19" s="525"/>
      <c r="AA19" s="525"/>
      <c r="AB19" s="525"/>
      <c r="AC19" s="526"/>
      <c r="AD19" s="524"/>
      <c r="AE19" s="525"/>
      <c r="AF19" s="525"/>
      <c r="AG19" s="525"/>
      <c r="AH19" s="525"/>
      <c r="AI19" s="525"/>
      <c r="AJ19" s="526"/>
      <c r="AK19" s="524"/>
      <c r="AL19" s="525"/>
      <c r="AM19" s="525"/>
      <c r="AN19" s="525"/>
      <c r="AO19" s="525"/>
      <c r="AP19" s="525"/>
      <c r="AQ19" s="526"/>
      <c r="AR19" s="524"/>
      <c r="AS19" s="525"/>
      <c r="AT19" s="526"/>
      <c r="AU19" s="527">
        <f t="shared" si="1"/>
        <v>0</v>
      </c>
      <c r="AV19" s="527"/>
      <c r="AW19" s="528">
        <f t="shared" si="2"/>
        <v>0</v>
      </c>
      <c r="AX19" s="528"/>
      <c r="AY19" s="529"/>
      <c r="AZ19" s="529"/>
      <c r="BA19" s="529"/>
      <c r="BB19" s="529"/>
      <c r="BC19" s="529"/>
      <c r="BD19" s="529"/>
      <c r="BE19"/>
      <c r="BF19"/>
    </row>
    <row r="20" spans="1:58" ht="39.950000000000003" customHeight="1">
      <c r="A20" s="502"/>
      <c r="B20" s="519">
        <f t="shared" si="3"/>
        <v>8</v>
      </c>
      <c r="C20" s="520"/>
      <c r="D20" s="520"/>
      <c r="E20" s="521"/>
      <c r="F20" s="521"/>
      <c r="G20" s="522"/>
      <c r="H20" s="522"/>
      <c r="I20" s="522"/>
      <c r="J20" s="522"/>
      <c r="K20" s="522"/>
      <c r="L20" s="523"/>
      <c r="M20" s="523"/>
      <c r="N20" s="523"/>
      <c r="O20" s="523"/>
      <c r="P20" s="524"/>
      <c r="Q20" s="525"/>
      <c r="R20" s="525"/>
      <c r="S20" s="525"/>
      <c r="T20" s="525"/>
      <c r="U20" s="525"/>
      <c r="V20" s="526"/>
      <c r="W20" s="524"/>
      <c r="X20" s="525"/>
      <c r="Y20" s="525"/>
      <c r="Z20" s="525"/>
      <c r="AA20" s="525"/>
      <c r="AB20" s="525"/>
      <c r="AC20" s="526"/>
      <c r="AD20" s="524"/>
      <c r="AE20" s="525"/>
      <c r="AF20" s="525"/>
      <c r="AG20" s="525"/>
      <c r="AH20" s="525"/>
      <c r="AI20" s="525"/>
      <c r="AJ20" s="526"/>
      <c r="AK20" s="524"/>
      <c r="AL20" s="525"/>
      <c r="AM20" s="525"/>
      <c r="AN20" s="525"/>
      <c r="AO20" s="525"/>
      <c r="AP20" s="525"/>
      <c r="AQ20" s="526"/>
      <c r="AR20" s="524"/>
      <c r="AS20" s="525"/>
      <c r="AT20" s="526"/>
      <c r="AU20" s="527">
        <f t="shared" si="1"/>
        <v>0</v>
      </c>
      <c r="AV20" s="527"/>
      <c r="AW20" s="528">
        <f t="shared" si="2"/>
        <v>0</v>
      </c>
      <c r="AX20" s="528"/>
      <c r="AY20" s="529"/>
      <c r="AZ20" s="529"/>
      <c r="BA20" s="529"/>
      <c r="BB20" s="529"/>
      <c r="BC20" s="529"/>
      <c r="BD20" s="529"/>
      <c r="BE20"/>
      <c r="BF20"/>
    </row>
    <row r="21" spans="1:58" ht="39.950000000000003" customHeight="1">
      <c r="A21" s="502"/>
      <c r="B21" s="519">
        <f t="shared" si="3"/>
        <v>9</v>
      </c>
      <c r="C21" s="520"/>
      <c r="D21" s="520"/>
      <c r="E21" s="521"/>
      <c r="F21" s="521"/>
      <c r="G21" s="522"/>
      <c r="H21" s="522"/>
      <c r="I21" s="522"/>
      <c r="J21" s="522"/>
      <c r="K21" s="522"/>
      <c r="L21" s="523"/>
      <c r="M21" s="523"/>
      <c r="N21" s="523"/>
      <c r="O21" s="523"/>
      <c r="P21" s="524"/>
      <c r="Q21" s="525"/>
      <c r="R21" s="525"/>
      <c r="S21" s="525"/>
      <c r="T21" s="525"/>
      <c r="U21" s="525"/>
      <c r="V21" s="526"/>
      <c r="W21" s="524"/>
      <c r="X21" s="525"/>
      <c r="Y21" s="525"/>
      <c r="Z21" s="525"/>
      <c r="AA21" s="525"/>
      <c r="AB21" s="525"/>
      <c r="AC21" s="526"/>
      <c r="AD21" s="524"/>
      <c r="AE21" s="525"/>
      <c r="AF21" s="525"/>
      <c r="AG21" s="525"/>
      <c r="AH21" s="525"/>
      <c r="AI21" s="525"/>
      <c r="AJ21" s="526"/>
      <c r="AK21" s="524"/>
      <c r="AL21" s="525"/>
      <c r="AM21" s="525"/>
      <c r="AN21" s="525"/>
      <c r="AO21" s="525"/>
      <c r="AP21" s="525"/>
      <c r="AQ21" s="526"/>
      <c r="AR21" s="524"/>
      <c r="AS21" s="525"/>
      <c r="AT21" s="526"/>
      <c r="AU21" s="527">
        <f t="shared" si="1"/>
        <v>0</v>
      </c>
      <c r="AV21" s="527"/>
      <c r="AW21" s="528">
        <f t="shared" si="2"/>
        <v>0</v>
      </c>
      <c r="AX21" s="528"/>
      <c r="AY21" s="529"/>
      <c r="AZ21" s="529"/>
      <c r="BA21" s="529"/>
      <c r="BB21" s="529"/>
      <c r="BC21" s="529"/>
      <c r="BD21" s="529"/>
      <c r="BE21"/>
      <c r="BF21"/>
    </row>
    <row r="22" spans="1:58" ht="39.950000000000003" customHeight="1">
      <c r="A22" s="502"/>
      <c r="B22" s="519">
        <f t="shared" si="3"/>
        <v>10</v>
      </c>
      <c r="C22" s="520"/>
      <c r="D22" s="520"/>
      <c r="E22" s="521"/>
      <c r="F22" s="521"/>
      <c r="G22" s="522"/>
      <c r="H22" s="522"/>
      <c r="I22" s="522"/>
      <c r="J22" s="522"/>
      <c r="K22" s="522"/>
      <c r="L22" s="523"/>
      <c r="M22" s="523"/>
      <c r="N22" s="523"/>
      <c r="O22" s="523"/>
      <c r="P22" s="524"/>
      <c r="Q22" s="525"/>
      <c r="R22" s="525"/>
      <c r="S22" s="525"/>
      <c r="T22" s="525"/>
      <c r="U22" s="525"/>
      <c r="V22" s="526"/>
      <c r="W22" s="524"/>
      <c r="X22" s="525"/>
      <c r="Y22" s="525"/>
      <c r="Z22" s="525"/>
      <c r="AA22" s="525"/>
      <c r="AB22" s="525"/>
      <c r="AC22" s="526"/>
      <c r="AD22" s="524"/>
      <c r="AE22" s="525"/>
      <c r="AF22" s="525"/>
      <c r="AG22" s="525"/>
      <c r="AH22" s="525"/>
      <c r="AI22" s="525"/>
      <c r="AJ22" s="526"/>
      <c r="AK22" s="524"/>
      <c r="AL22" s="525"/>
      <c r="AM22" s="525"/>
      <c r="AN22" s="525"/>
      <c r="AO22" s="525"/>
      <c r="AP22" s="525"/>
      <c r="AQ22" s="526"/>
      <c r="AR22" s="524"/>
      <c r="AS22" s="525"/>
      <c r="AT22" s="526"/>
      <c r="AU22" s="527">
        <f t="shared" si="1"/>
        <v>0</v>
      </c>
      <c r="AV22" s="527"/>
      <c r="AW22" s="528">
        <f t="shared" si="2"/>
        <v>0</v>
      </c>
      <c r="AX22" s="528"/>
      <c r="AY22" s="529"/>
      <c r="AZ22" s="529"/>
      <c r="BA22" s="529"/>
      <c r="BB22" s="529"/>
      <c r="BC22" s="529"/>
      <c r="BD22" s="529"/>
      <c r="BE22"/>
      <c r="BF22"/>
    </row>
    <row r="23" spans="1:58" ht="39.950000000000003" customHeight="1">
      <c r="A23" s="502"/>
      <c r="B23" s="519">
        <f t="shared" si="3"/>
        <v>11</v>
      </c>
      <c r="C23" s="520"/>
      <c r="D23" s="520"/>
      <c r="E23" s="521"/>
      <c r="F23" s="521"/>
      <c r="G23" s="522"/>
      <c r="H23" s="522"/>
      <c r="I23" s="522"/>
      <c r="J23" s="522"/>
      <c r="K23" s="522"/>
      <c r="L23" s="523"/>
      <c r="M23" s="523"/>
      <c r="N23" s="523"/>
      <c r="O23" s="523"/>
      <c r="P23" s="524"/>
      <c r="Q23" s="525"/>
      <c r="R23" s="525"/>
      <c r="S23" s="525"/>
      <c r="T23" s="525"/>
      <c r="U23" s="525"/>
      <c r="V23" s="526"/>
      <c r="W23" s="524"/>
      <c r="X23" s="525"/>
      <c r="Y23" s="525"/>
      <c r="Z23" s="525"/>
      <c r="AA23" s="525"/>
      <c r="AB23" s="525"/>
      <c r="AC23" s="526"/>
      <c r="AD23" s="524"/>
      <c r="AE23" s="525"/>
      <c r="AF23" s="525"/>
      <c r="AG23" s="525"/>
      <c r="AH23" s="525"/>
      <c r="AI23" s="525"/>
      <c r="AJ23" s="526"/>
      <c r="AK23" s="524"/>
      <c r="AL23" s="525"/>
      <c r="AM23" s="525"/>
      <c r="AN23" s="525"/>
      <c r="AO23" s="525"/>
      <c r="AP23" s="525"/>
      <c r="AQ23" s="526"/>
      <c r="AR23" s="524"/>
      <c r="AS23" s="525"/>
      <c r="AT23" s="526"/>
      <c r="AU23" s="527">
        <f t="shared" si="1"/>
        <v>0</v>
      </c>
      <c r="AV23" s="527"/>
      <c r="AW23" s="528">
        <f t="shared" si="2"/>
        <v>0</v>
      </c>
      <c r="AX23" s="528"/>
      <c r="AY23" s="529"/>
      <c r="AZ23" s="529"/>
      <c r="BA23" s="529"/>
      <c r="BB23" s="529"/>
      <c r="BC23" s="529"/>
      <c r="BD23" s="529"/>
      <c r="BE23"/>
      <c r="BF23"/>
    </row>
    <row r="24" spans="1:58" ht="39.950000000000003" customHeight="1">
      <c r="A24" s="502"/>
      <c r="B24" s="519">
        <f t="shared" si="3"/>
        <v>12</v>
      </c>
      <c r="C24" s="520"/>
      <c r="D24" s="520"/>
      <c r="E24" s="521"/>
      <c r="F24" s="521"/>
      <c r="G24" s="522"/>
      <c r="H24" s="522"/>
      <c r="I24" s="522"/>
      <c r="J24" s="522"/>
      <c r="K24" s="522"/>
      <c r="L24" s="523"/>
      <c r="M24" s="523"/>
      <c r="N24" s="523"/>
      <c r="O24" s="523"/>
      <c r="P24" s="524"/>
      <c r="Q24" s="525"/>
      <c r="R24" s="525"/>
      <c r="S24" s="525"/>
      <c r="T24" s="525"/>
      <c r="U24" s="525"/>
      <c r="V24" s="526"/>
      <c r="W24" s="524"/>
      <c r="X24" s="525"/>
      <c r="Y24" s="525"/>
      <c r="Z24" s="525"/>
      <c r="AA24" s="525"/>
      <c r="AB24" s="525"/>
      <c r="AC24" s="526"/>
      <c r="AD24" s="524"/>
      <c r="AE24" s="525"/>
      <c r="AF24" s="525"/>
      <c r="AG24" s="525"/>
      <c r="AH24" s="525"/>
      <c r="AI24" s="525"/>
      <c r="AJ24" s="526"/>
      <c r="AK24" s="524"/>
      <c r="AL24" s="525"/>
      <c r="AM24" s="525"/>
      <c r="AN24" s="525"/>
      <c r="AO24" s="525"/>
      <c r="AP24" s="525"/>
      <c r="AQ24" s="526"/>
      <c r="AR24" s="524"/>
      <c r="AS24" s="525"/>
      <c r="AT24" s="526"/>
      <c r="AU24" s="527">
        <f t="shared" si="1"/>
        <v>0</v>
      </c>
      <c r="AV24" s="527"/>
      <c r="AW24" s="528">
        <f t="shared" si="2"/>
        <v>0</v>
      </c>
      <c r="AX24" s="528"/>
      <c r="AY24" s="529"/>
      <c r="AZ24" s="529"/>
      <c r="BA24" s="529"/>
      <c r="BB24" s="529"/>
      <c r="BC24" s="529"/>
      <c r="BD24" s="529"/>
      <c r="BE24"/>
      <c r="BF24"/>
    </row>
    <row r="25" spans="1:58" ht="39.950000000000003" customHeight="1">
      <c r="A25" s="502"/>
      <c r="B25" s="519">
        <f t="shared" si="3"/>
        <v>13</v>
      </c>
      <c r="C25" s="520"/>
      <c r="D25" s="520"/>
      <c r="E25" s="521"/>
      <c r="F25" s="521"/>
      <c r="G25" s="522"/>
      <c r="H25" s="522"/>
      <c r="I25" s="522"/>
      <c r="J25" s="522"/>
      <c r="K25" s="522"/>
      <c r="L25" s="523"/>
      <c r="M25" s="523"/>
      <c r="N25" s="523"/>
      <c r="O25" s="523"/>
      <c r="P25" s="524"/>
      <c r="Q25" s="525"/>
      <c r="R25" s="525"/>
      <c r="S25" s="525"/>
      <c r="T25" s="525"/>
      <c r="U25" s="525"/>
      <c r="V25" s="526"/>
      <c r="W25" s="524"/>
      <c r="X25" s="525"/>
      <c r="Y25" s="525"/>
      <c r="Z25" s="525"/>
      <c r="AA25" s="525"/>
      <c r="AB25" s="525"/>
      <c r="AC25" s="526"/>
      <c r="AD25" s="524"/>
      <c r="AE25" s="525"/>
      <c r="AF25" s="525"/>
      <c r="AG25" s="525"/>
      <c r="AH25" s="525"/>
      <c r="AI25" s="525"/>
      <c r="AJ25" s="526"/>
      <c r="AK25" s="524"/>
      <c r="AL25" s="525"/>
      <c r="AM25" s="525"/>
      <c r="AN25" s="525"/>
      <c r="AO25" s="525"/>
      <c r="AP25" s="525"/>
      <c r="AQ25" s="526"/>
      <c r="AR25" s="524"/>
      <c r="AS25" s="525"/>
      <c r="AT25" s="526"/>
      <c r="AU25" s="527">
        <f t="shared" si="1"/>
        <v>0</v>
      </c>
      <c r="AV25" s="527"/>
      <c r="AW25" s="528">
        <f t="shared" si="2"/>
        <v>0</v>
      </c>
      <c r="AX25" s="528"/>
      <c r="AY25" s="529"/>
      <c r="AZ25" s="529"/>
      <c r="BA25" s="529"/>
      <c r="BB25" s="529"/>
      <c r="BC25" s="529"/>
      <c r="BD25" s="529"/>
      <c r="BE25"/>
      <c r="BF25"/>
    </row>
    <row r="26" spans="1:58" ht="39.950000000000003" customHeight="1">
      <c r="A26" s="502"/>
      <c r="B26" s="519">
        <f t="shared" si="3"/>
        <v>14</v>
      </c>
      <c r="C26" s="520"/>
      <c r="D26" s="520"/>
      <c r="E26" s="521"/>
      <c r="F26" s="521"/>
      <c r="G26" s="522"/>
      <c r="H26" s="522"/>
      <c r="I26" s="522"/>
      <c r="J26" s="522"/>
      <c r="K26" s="522"/>
      <c r="L26" s="523"/>
      <c r="M26" s="523"/>
      <c r="N26" s="523"/>
      <c r="O26" s="523"/>
      <c r="P26" s="524"/>
      <c r="Q26" s="525"/>
      <c r="R26" s="525"/>
      <c r="S26" s="525"/>
      <c r="T26" s="525"/>
      <c r="U26" s="525"/>
      <c r="V26" s="526"/>
      <c r="W26" s="524"/>
      <c r="X26" s="525"/>
      <c r="Y26" s="525"/>
      <c r="Z26" s="525"/>
      <c r="AA26" s="525"/>
      <c r="AB26" s="525"/>
      <c r="AC26" s="526"/>
      <c r="AD26" s="524"/>
      <c r="AE26" s="525"/>
      <c r="AF26" s="525"/>
      <c r="AG26" s="525"/>
      <c r="AH26" s="525"/>
      <c r="AI26" s="525"/>
      <c r="AJ26" s="526"/>
      <c r="AK26" s="524"/>
      <c r="AL26" s="525"/>
      <c r="AM26" s="525"/>
      <c r="AN26" s="525"/>
      <c r="AO26" s="525"/>
      <c r="AP26" s="525"/>
      <c r="AQ26" s="526"/>
      <c r="AR26" s="524"/>
      <c r="AS26" s="525"/>
      <c r="AT26" s="526"/>
      <c r="AU26" s="527">
        <f t="shared" si="1"/>
        <v>0</v>
      </c>
      <c r="AV26" s="527"/>
      <c r="AW26" s="528">
        <f t="shared" si="2"/>
        <v>0</v>
      </c>
      <c r="AX26" s="528"/>
      <c r="AY26" s="529"/>
      <c r="AZ26" s="529"/>
      <c r="BA26" s="529"/>
      <c r="BB26" s="529"/>
      <c r="BC26" s="529"/>
      <c r="BD26" s="529"/>
      <c r="BE26"/>
      <c r="BF26"/>
    </row>
    <row r="27" spans="1:58" ht="39.950000000000003" customHeight="1">
      <c r="A27" s="502"/>
      <c r="B27" s="519">
        <f t="shared" si="3"/>
        <v>15</v>
      </c>
      <c r="C27" s="520"/>
      <c r="D27" s="520"/>
      <c r="E27" s="521"/>
      <c r="F27" s="521"/>
      <c r="G27" s="522"/>
      <c r="H27" s="522"/>
      <c r="I27" s="522"/>
      <c r="J27" s="522"/>
      <c r="K27" s="522"/>
      <c r="L27" s="523"/>
      <c r="M27" s="523"/>
      <c r="N27" s="523"/>
      <c r="O27" s="523"/>
      <c r="P27" s="524"/>
      <c r="Q27" s="525"/>
      <c r="R27" s="525"/>
      <c r="S27" s="525"/>
      <c r="T27" s="525"/>
      <c r="U27" s="525"/>
      <c r="V27" s="526"/>
      <c r="W27" s="524"/>
      <c r="X27" s="525"/>
      <c r="Y27" s="525"/>
      <c r="Z27" s="525"/>
      <c r="AA27" s="525"/>
      <c r="AB27" s="525"/>
      <c r="AC27" s="526"/>
      <c r="AD27" s="524"/>
      <c r="AE27" s="525"/>
      <c r="AF27" s="525"/>
      <c r="AG27" s="525"/>
      <c r="AH27" s="525"/>
      <c r="AI27" s="525"/>
      <c r="AJ27" s="526"/>
      <c r="AK27" s="524"/>
      <c r="AL27" s="525"/>
      <c r="AM27" s="525"/>
      <c r="AN27" s="525"/>
      <c r="AO27" s="525"/>
      <c r="AP27" s="525"/>
      <c r="AQ27" s="526"/>
      <c r="AR27" s="524"/>
      <c r="AS27" s="525"/>
      <c r="AT27" s="526"/>
      <c r="AU27" s="527">
        <f t="shared" si="1"/>
        <v>0</v>
      </c>
      <c r="AV27" s="527"/>
      <c r="AW27" s="528">
        <f t="shared" si="2"/>
        <v>0</v>
      </c>
      <c r="AX27" s="528"/>
      <c r="AY27" s="529"/>
      <c r="AZ27" s="529"/>
      <c r="BA27" s="529"/>
      <c r="BB27" s="529"/>
      <c r="BC27" s="529"/>
      <c r="BD27" s="529"/>
      <c r="BE27"/>
      <c r="BF27"/>
    </row>
    <row r="28" spans="1:58" ht="39.950000000000003" customHeight="1">
      <c r="A28" s="502"/>
      <c r="B28" s="519">
        <f t="shared" si="3"/>
        <v>16</v>
      </c>
      <c r="C28" s="520"/>
      <c r="D28" s="520"/>
      <c r="E28" s="521"/>
      <c r="F28" s="521"/>
      <c r="G28" s="522"/>
      <c r="H28" s="522"/>
      <c r="I28" s="522"/>
      <c r="J28" s="522"/>
      <c r="K28" s="522"/>
      <c r="L28" s="523"/>
      <c r="M28" s="523"/>
      <c r="N28" s="523"/>
      <c r="O28" s="523"/>
      <c r="P28" s="524"/>
      <c r="Q28" s="525"/>
      <c r="R28" s="525"/>
      <c r="S28" s="525"/>
      <c r="T28" s="525"/>
      <c r="U28" s="525"/>
      <c r="V28" s="526"/>
      <c r="W28" s="524"/>
      <c r="X28" s="525"/>
      <c r="Y28" s="525"/>
      <c r="Z28" s="525"/>
      <c r="AA28" s="525"/>
      <c r="AB28" s="525"/>
      <c r="AC28" s="526"/>
      <c r="AD28" s="524"/>
      <c r="AE28" s="525"/>
      <c r="AF28" s="525"/>
      <c r="AG28" s="525"/>
      <c r="AH28" s="525"/>
      <c r="AI28" s="525"/>
      <c r="AJ28" s="526"/>
      <c r="AK28" s="524"/>
      <c r="AL28" s="525"/>
      <c r="AM28" s="525"/>
      <c r="AN28" s="525"/>
      <c r="AO28" s="525"/>
      <c r="AP28" s="525"/>
      <c r="AQ28" s="526"/>
      <c r="AR28" s="524"/>
      <c r="AS28" s="525"/>
      <c r="AT28" s="526"/>
      <c r="AU28" s="527">
        <f t="shared" si="1"/>
        <v>0</v>
      </c>
      <c r="AV28" s="527"/>
      <c r="AW28" s="528">
        <f t="shared" si="2"/>
        <v>0</v>
      </c>
      <c r="AX28" s="528"/>
      <c r="AY28" s="529"/>
      <c r="AZ28" s="529"/>
      <c r="BA28" s="529"/>
      <c r="BB28" s="529"/>
      <c r="BC28" s="529"/>
      <c r="BD28" s="529"/>
      <c r="BE28"/>
      <c r="BF28"/>
    </row>
    <row r="29" spans="1:58" ht="39.950000000000003" customHeight="1">
      <c r="A29" s="502"/>
      <c r="B29" s="519">
        <f t="shared" si="3"/>
        <v>17</v>
      </c>
      <c r="C29" s="520"/>
      <c r="D29" s="520"/>
      <c r="E29" s="521"/>
      <c r="F29" s="521"/>
      <c r="G29" s="522"/>
      <c r="H29" s="522"/>
      <c r="I29" s="522"/>
      <c r="J29" s="522"/>
      <c r="K29" s="522"/>
      <c r="L29" s="523"/>
      <c r="M29" s="523"/>
      <c r="N29" s="523"/>
      <c r="O29" s="523"/>
      <c r="P29" s="524"/>
      <c r="Q29" s="525"/>
      <c r="R29" s="525"/>
      <c r="S29" s="525"/>
      <c r="T29" s="525"/>
      <c r="U29" s="525"/>
      <c r="V29" s="526"/>
      <c r="W29" s="524"/>
      <c r="X29" s="525"/>
      <c r="Y29" s="525"/>
      <c r="Z29" s="525"/>
      <c r="AA29" s="525"/>
      <c r="AB29" s="525"/>
      <c r="AC29" s="526"/>
      <c r="AD29" s="524"/>
      <c r="AE29" s="525"/>
      <c r="AF29" s="525"/>
      <c r="AG29" s="525"/>
      <c r="AH29" s="525"/>
      <c r="AI29" s="525"/>
      <c r="AJ29" s="526"/>
      <c r="AK29" s="524"/>
      <c r="AL29" s="525"/>
      <c r="AM29" s="525"/>
      <c r="AN29" s="525"/>
      <c r="AO29" s="525"/>
      <c r="AP29" s="525"/>
      <c r="AQ29" s="526"/>
      <c r="AR29" s="524"/>
      <c r="AS29" s="525"/>
      <c r="AT29" s="526"/>
      <c r="AU29" s="527">
        <f t="shared" si="1"/>
        <v>0</v>
      </c>
      <c r="AV29" s="527"/>
      <c r="AW29" s="528">
        <f t="shared" si="2"/>
        <v>0</v>
      </c>
      <c r="AX29" s="528"/>
      <c r="AY29" s="529"/>
      <c r="AZ29" s="529"/>
      <c r="BA29" s="529"/>
      <c r="BB29" s="529"/>
      <c r="BC29" s="529"/>
      <c r="BD29" s="529"/>
      <c r="BE29"/>
      <c r="BF29"/>
    </row>
    <row r="30" spans="1:58" ht="39.950000000000003" customHeight="1" thickBot="1">
      <c r="A30" s="502"/>
      <c r="B30" s="530">
        <f t="shared" si="3"/>
        <v>18</v>
      </c>
      <c r="C30" s="531"/>
      <c r="D30" s="531"/>
      <c r="E30" s="532"/>
      <c r="F30" s="532"/>
      <c r="G30" s="533"/>
      <c r="H30" s="533"/>
      <c r="I30" s="533"/>
      <c r="J30" s="533"/>
      <c r="K30" s="533"/>
      <c r="L30" s="534"/>
      <c r="M30" s="534"/>
      <c r="N30" s="534"/>
      <c r="O30" s="534"/>
      <c r="P30" s="535"/>
      <c r="Q30" s="536"/>
      <c r="R30" s="536"/>
      <c r="S30" s="536"/>
      <c r="T30" s="536"/>
      <c r="U30" s="536"/>
      <c r="V30" s="537"/>
      <c r="W30" s="535"/>
      <c r="X30" s="536"/>
      <c r="Y30" s="536"/>
      <c r="Z30" s="536"/>
      <c r="AA30" s="536"/>
      <c r="AB30" s="536"/>
      <c r="AC30" s="537"/>
      <c r="AD30" s="535"/>
      <c r="AE30" s="536"/>
      <c r="AF30" s="536"/>
      <c r="AG30" s="536"/>
      <c r="AH30" s="536"/>
      <c r="AI30" s="536"/>
      <c r="AJ30" s="537"/>
      <c r="AK30" s="535"/>
      <c r="AL30" s="536"/>
      <c r="AM30" s="536"/>
      <c r="AN30" s="536"/>
      <c r="AO30" s="536"/>
      <c r="AP30" s="536"/>
      <c r="AQ30" s="537"/>
      <c r="AR30" s="535"/>
      <c r="AS30" s="536"/>
      <c r="AT30" s="537"/>
      <c r="AU30" s="538">
        <f t="shared" si="1"/>
        <v>0</v>
      </c>
      <c r="AV30" s="538"/>
      <c r="AW30" s="539">
        <f t="shared" si="2"/>
        <v>0</v>
      </c>
      <c r="AX30" s="539"/>
      <c r="AY30" s="540"/>
      <c r="AZ30" s="540"/>
      <c r="BA30" s="540"/>
      <c r="BB30" s="540"/>
      <c r="BC30" s="540"/>
      <c r="BD30" s="540"/>
      <c r="BE30"/>
      <c r="BF30"/>
    </row>
    <row r="31" spans="1:58" ht="20.25" customHeight="1">
      <c r="A31" s="502"/>
      <c r="B31" s="502"/>
      <c r="C31" s="541"/>
      <c r="D31" s="542"/>
      <c r="E31" s="543"/>
      <c r="F31" s="89"/>
      <c r="G31" s="89"/>
      <c r="H31" s="89"/>
      <c r="I31" s="89"/>
      <c r="J31" s="89"/>
      <c r="K31" s="89"/>
      <c r="L31" s="89"/>
      <c r="M31" s="89"/>
      <c r="N31" s="89"/>
      <c r="O31" s="89"/>
      <c r="P31" s="89"/>
      <c r="Q31" s="89"/>
      <c r="R31" s="89"/>
      <c r="S31" s="89"/>
      <c r="T31" s="89"/>
      <c r="U31" s="89"/>
      <c r="V31" s="89"/>
      <c r="W31" s="89"/>
      <c r="X31" s="89"/>
      <c r="Y31" s="89"/>
      <c r="Z31" s="89"/>
      <c r="AA31" s="89"/>
      <c r="AB31" s="89"/>
      <c r="AC31" s="92"/>
      <c r="AD31" s="89"/>
      <c r="AE31" s="89"/>
      <c r="AF31" s="89"/>
      <c r="AG31" s="89"/>
      <c r="AH31" s="89"/>
      <c r="AI31" s="89"/>
      <c r="AJ31" s="89"/>
      <c r="AK31" s="89"/>
      <c r="AL31" s="89"/>
      <c r="AM31" s="89"/>
      <c r="AN31" s="89"/>
      <c r="AO31" s="89"/>
      <c r="AP31" s="89"/>
      <c r="AQ31" s="89"/>
      <c r="AR31" s="89"/>
      <c r="AS31" s="89"/>
      <c r="AT31" s="89"/>
      <c r="AU31" s="89"/>
      <c r="AV31" s="502"/>
      <c r="AW31" s="502"/>
      <c r="AX31" s="502"/>
      <c r="AY31" s="502"/>
      <c r="AZ31" s="502"/>
      <c r="BA31" s="502"/>
      <c r="BB31" s="502"/>
      <c r="BC31" s="502"/>
      <c r="BD31" s="502"/>
      <c r="BE31"/>
      <c r="BF31"/>
    </row>
    <row r="32" spans="1:58" ht="20.25" customHeight="1">
      <c r="A32" s="502"/>
      <c r="B32" s="502"/>
      <c r="C32" s="544" t="s">
        <v>289</v>
      </c>
      <c r="D32" s="542"/>
      <c r="E32" s="543"/>
      <c r="F32" s="89"/>
      <c r="G32" s="89"/>
      <c r="H32" s="89"/>
      <c r="I32" s="89"/>
      <c r="J32" s="89"/>
      <c r="K32" s="89"/>
      <c r="L32" s="89"/>
      <c r="M32" s="89"/>
      <c r="N32" s="89"/>
      <c r="O32" s="89"/>
      <c r="P32" s="89"/>
      <c r="Q32" s="89"/>
      <c r="R32" s="89"/>
      <c r="S32" s="89"/>
      <c r="T32" s="89"/>
      <c r="U32" s="89"/>
      <c r="V32" s="89"/>
      <c r="W32" s="89"/>
      <c r="X32" s="89"/>
      <c r="Y32" s="89"/>
      <c r="Z32" s="89"/>
      <c r="AA32" s="89"/>
      <c r="AB32" s="89"/>
      <c r="AC32" s="92"/>
      <c r="AD32" s="89"/>
      <c r="AE32" s="89"/>
      <c r="AF32" s="89"/>
      <c r="AG32" s="89"/>
      <c r="AH32" s="89"/>
      <c r="AI32" s="89"/>
      <c r="AJ32" s="89"/>
      <c r="AK32" s="89"/>
      <c r="AL32" s="89"/>
      <c r="AM32" s="89"/>
      <c r="AN32" s="89"/>
      <c r="AO32" s="89"/>
      <c r="AP32" s="89"/>
      <c r="AQ32" s="89"/>
      <c r="AR32" s="89"/>
      <c r="AS32" s="89"/>
      <c r="AT32" s="89"/>
      <c r="AU32" s="89"/>
      <c r="AV32" s="502"/>
      <c r="AW32" s="502"/>
      <c r="AX32" s="502"/>
      <c r="AY32" s="502"/>
      <c r="AZ32" s="502"/>
      <c r="BA32" s="502"/>
      <c r="BB32" s="502"/>
      <c r="BC32" s="502"/>
      <c r="BD32" s="502"/>
      <c r="BE32"/>
      <c r="BF32"/>
    </row>
    <row r="33" spans="1:58" ht="20.25" customHeight="1">
      <c r="A33" s="502"/>
      <c r="B33" s="502"/>
      <c r="C33" s="500" t="s">
        <v>290</v>
      </c>
      <c r="D33" s="545"/>
      <c r="E33" s="545"/>
      <c r="F33" s="546"/>
      <c r="G33" s="546"/>
      <c r="H33" s="546"/>
      <c r="I33" s="546"/>
      <c r="J33" s="546"/>
      <c r="K33" s="546"/>
      <c r="L33" s="546"/>
      <c r="M33" s="546"/>
      <c r="N33" s="546"/>
      <c r="O33" s="546"/>
      <c r="P33" s="546"/>
      <c r="Q33" s="546" t="s">
        <v>291</v>
      </c>
      <c r="R33" s="546"/>
      <c r="S33" s="546"/>
      <c r="T33" s="546"/>
      <c r="U33" s="546"/>
      <c r="V33" s="546"/>
      <c r="W33" s="546"/>
      <c r="X33" s="546"/>
      <c r="Y33" s="546"/>
      <c r="Z33" s="546"/>
      <c r="AA33" s="72"/>
      <c r="AB33" s="546"/>
      <c r="AC33" s="546"/>
      <c r="AD33" s="546"/>
      <c r="AE33" s="546"/>
      <c r="AF33" s="546"/>
      <c r="AG33" s="546"/>
      <c r="AH33" s="546"/>
      <c r="AI33" s="547" t="s">
        <v>292</v>
      </c>
      <c r="AJ33" s="546"/>
      <c r="AK33" s="546"/>
      <c r="AL33" s="546"/>
      <c r="AM33" s="546"/>
      <c r="AN33" s="546"/>
      <c r="AO33" s="548"/>
      <c r="AP33" s="548"/>
      <c r="AQ33" s="548"/>
      <c r="AR33" s="548"/>
      <c r="AS33" s="549"/>
      <c r="AT33" s="548"/>
      <c r="AU33" s="548"/>
      <c r="AV33" s="548"/>
      <c r="AW33" s="548"/>
      <c r="AX33" s="502"/>
      <c r="AY33" s="502"/>
      <c r="AZ33" s="502"/>
      <c r="BA33" s="502"/>
      <c r="BB33" s="502"/>
      <c r="BC33" s="502"/>
      <c r="BD33" s="502"/>
      <c r="BE33"/>
      <c r="BF33"/>
    </row>
    <row r="34" spans="1:58" ht="20.25" customHeight="1">
      <c r="A34" s="502"/>
      <c r="B34" s="502"/>
      <c r="C34" s="500" t="s">
        <v>293</v>
      </c>
      <c r="D34" s="545"/>
      <c r="E34" s="545"/>
      <c r="F34" s="546"/>
      <c r="G34" s="546"/>
      <c r="H34" s="546"/>
      <c r="I34" s="546"/>
      <c r="J34" s="546"/>
      <c r="K34" s="546"/>
      <c r="L34" s="550" t="s">
        <v>294</v>
      </c>
      <c r="M34" s="550"/>
      <c r="N34" s="546"/>
      <c r="O34" s="546"/>
      <c r="P34" s="546"/>
      <c r="Q34" s="546"/>
      <c r="R34" s="551" t="s">
        <v>295</v>
      </c>
      <c r="S34" s="551"/>
      <c r="T34" s="552" t="s">
        <v>296</v>
      </c>
      <c r="U34" s="552"/>
      <c r="V34" s="552"/>
      <c r="W34" s="552"/>
      <c r="X34" s="546"/>
      <c r="Y34" s="553" t="s">
        <v>297</v>
      </c>
      <c r="Z34" s="553"/>
      <c r="AA34" s="553"/>
      <c r="AB34" s="553"/>
      <c r="AC34" s="500"/>
      <c r="AD34" s="500"/>
      <c r="AE34" s="554" t="s">
        <v>298</v>
      </c>
      <c r="AF34" s="554"/>
      <c r="AG34" s="546"/>
      <c r="AH34" s="546"/>
      <c r="AI34" s="555" t="s">
        <v>23</v>
      </c>
      <c r="AJ34" s="555"/>
      <c r="AK34" s="555" t="s">
        <v>24</v>
      </c>
      <c r="AL34" s="555"/>
      <c r="AM34" s="555"/>
      <c r="AN34" s="555"/>
      <c r="AO34" s="548"/>
      <c r="AP34" s="548"/>
      <c r="AQ34" s="548"/>
      <c r="AR34" s="548"/>
      <c r="AS34" s="556"/>
      <c r="AT34" s="556"/>
      <c r="AU34" s="548"/>
      <c r="AV34" s="548"/>
      <c r="AW34" s="548"/>
      <c r="AX34" s="502"/>
      <c r="AY34" s="502"/>
      <c r="AZ34" s="502"/>
      <c r="BA34" s="502"/>
      <c r="BB34" s="502"/>
      <c r="BC34" s="502"/>
      <c r="BD34" s="502"/>
      <c r="BE34"/>
      <c r="BF34"/>
    </row>
    <row r="35" spans="1:58" ht="20.25" customHeight="1">
      <c r="A35" s="502"/>
      <c r="B35" s="502"/>
      <c r="C35" s="557"/>
      <c r="D35" s="557"/>
      <c r="E35" s="557"/>
      <c r="F35" s="558">
        <f>IF(AB2=1,10,IF(AB2=2,11,IF(AB2=3,12,AB2-3)))</f>
        <v>1</v>
      </c>
      <c r="G35" s="558"/>
      <c r="H35" s="558">
        <f>IF(AB2=1,11,IF(AB2=2,12,AB2-2))</f>
        <v>2</v>
      </c>
      <c r="I35" s="558"/>
      <c r="J35" s="558">
        <f>IF(AB2=1,12,AB2-1)</f>
        <v>3</v>
      </c>
      <c r="K35" s="558"/>
      <c r="L35" s="555" t="s">
        <v>299</v>
      </c>
      <c r="M35" s="555"/>
      <c r="N35" s="546"/>
      <c r="O35" s="546"/>
      <c r="P35" s="546"/>
      <c r="Q35" s="546"/>
      <c r="R35" s="551"/>
      <c r="S35" s="551"/>
      <c r="T35" s="551" t="s">
        <v>300</v>
      </c>
      <c r="U35" s="551"/>
      <c r="V35" s="551" t="s">
        <v>301</v>
      </c>
      <c r="W35" s="551"/>
      <c r="X35" s="546"/>
      <c r="Y35" s="551" t="s">
        <v>300</v>
      </c>
      <c r="Z35" s="551"/>
      <c r="AA35" s="551" t="s">
        <v>301</v>
      </c>
      <c r="AB35" s="551"/>
      <c r="AC35" s="500"/>
      <c r="AD35" s="500"/>
      <c r="AE35" s="554" t="s">
        <v>302</v>
      </c>
      <c r="AF35" s="554"/>
      <c r="AG35" s="546"/>
      <c r="AH35" s="546"/>
      <c r="AI35" s="559" t="s">
        <v>25</v>
      </c>
      <c r="AJ35" s="559"/>
      <c r="AK35" s="555" t="s">
        <v>26</v>
      </c>
      <c r="AL35" s="555"/>
      <c r="AM35" s="555"/>
      <c r="AN35" s="555"/>
      <c r="AO35" s="560"/>
      <c r="AP35" s="560"/>
      <c r="AQ35" s="548"/>
      <c r="AR35" s="497"/>
      <c r="AS35" s="561"/>
      <c r="AT35" s="561"/>
      <c r="AU35" s="548"/>
      <c r="AV35" s="548"/>
      <c r="AW35" s="548"/>
      <c r="AX35" s="502"/>
      <c r="AY35" s="502"/>
      <c r="AZ35" s="502"/>
      <c r="BA35" s="502"/>
      <c r="BB35" s="502"/>
      <c r="BC35" s="502"/>
      <c r="BD35" s="502"/>
      <c r="BE35"/>
      <c r="BF35"/>
    </row>
    <row r="36" spans="1:58" ht="20.25" customHeight="1">
      <c r="A36" s="502"/>
      <c r="B36" s="502"/>
      <c r="C36" s="562" t="s">
        <v>303</v>
      </c>
      <c r="D36" s="562"/>
      <c r="E36" s="562"/>
      <c r="F36" s="563"/>
      <c r="G36" s="563"/>
      <c r="H36" s="563"/>
      <c r="I36" s="563"/>
      <c r="J36" s="563"/>
      <c r="K36" s="563"/>
      <c r="L36" s="564">
        <f>SUM(F36:K36)</f>
        <v>0</v>
      </c>
      <c r="M36" s="564"/>
      <c r="N36" s="546"/>
      <c r="O36" s="546"/>
      <c r="P36" s="546"/>
      <c r="Q36" s="546"/>
      <c r="R36" s="559" t="s">
        <v>25</v>
      </c>
      <c r="S36" s="559"/>
      <c r="T36" s="565">
        <f>SUMIFS($AU$13:$AV$30,$C$13:$D$30,"訪問介護員",$E$13:$F$30,"A")+SUMIFS($AU$13:$AV$30,$C$13:$D$30,"サービス提供責任者",$E$13:$F$30,"A")</f>
        <v>0</v>
      </c>
      <c r="U36" s="565"/>
      <c r="V36" s="566">
        <f>SUMIFS($AW$13:$AX$30,$C$13:$D$30,"訪問介護員",$E$13:$F$30,"A")+SUMIFS($AW$13:$AX$30,$C$13:$D$30,"サービス提供責任者",$E$13:$F$30,"A")</f>
        <v>0</v>
      </c>
      <c r="W36" s="566"/>
      <c r="X36" s="546"/>
      <c r="Y36" s="567">
        <v>0</v>
      </c>
      <c r="Z36" s="567"/>
      <c r="AA36" s="568">
        <v>0</v>
      </c>
      <c r="AB36" s="568"/>
      <c r="AC36" s="500"/>
      <c r="AD36" s="500"/>
      <c r="AE36" s="567">
        <v>0</v>
      </c>
      <c r="AF36" s="567"/>
      <c r="AG36" s="546"/>
      <c r="AH36" s="546"/>
      <c r="AI36" s="559" t="s">
        <v>27</v>
      </c>
      <c r="AJ36" s="559"/>
      <c r="AK36" s="555" t="s">
        <v>28</v>
      </c>
      <c r="AL36" s="555"/>
      <c r="AM36" s="555"/>
      <c r="AN36" s="555"/>
      <c r="AO36" s="497"/>
      <c r="AP36" s="548"/>
      <c r="AQ36" s="569"/>
      <c r="AR36" s="569"/>
      <c r="AS36" s="569"/>
      <c r="AT36" s="569"/>
      <c r="AU36" s="548"/>
      <c r="AV36" s="548"/>
      <c r="AW36" s="548"/>
      <c r="AX36" s="502"/>
      <c r="AY36" s="502"/>
      <c r="AZ36" s="502"/>
      <c r="BA36" s="502"/>
      <c r="BB36" s="502"/>
      <c r="BC36" s="502"/>
      <c r="BD36" s="502"/>
      <c r="BE36"/>
      <c r="BF36"/>
    </row>
    <row r="37" spans="1:58" ht="20.25" customHeight="1">
      <c r="A37" s="502"/>
      <c r="B37" s="502"/>
      <c r="C37" s="562" t="s">
        <v>304</v>
      </c>
      <c r="D37" s="562"/>
      <c r="E37" s="562"/>
      <c r="F37" s="563"/>
      <c r="G37" s="563"/>
      <c r="H37" s="563"/>
      <c r="I37" s="563"/>
      <c r="J37" s="563"/>
      <c r="K37" s="563"/>
      <c r="L37" s="564">
        <f>SUM(F37:K37)</f>
        <v>0</v>
      </c>
      <c r="M37" s="564"/>
      <c r="N37" s="546"/>
      <c r="O37" s="546"/>
      <c r="P37" s="546"/>
      <c r="Q37" s="546"/>
      <c r="R37" s="559" t="s">
        <v>27</v>
      </c>
      <c r="S37" s="559"/>
      <c r="T37" s="565">
        <f>SUMIFS($AU$13:$AV$30,$C$13:$D$30,"訪問介護員",$E$13:$F$30,"B")+SUMIFS($AU$13:$AV$30,$C$13:$D$30,"サービス提供責任者",$E$13:$F$30,"B")</f>
        <v>0</v>
      </c>
      <c r="U37" s="565"/>
      <c r="V37" s="566">
        <f>SUMIFS($AW$13:$AX$30,$C$13:$D$30,"訪問介護員",$E$13:$F$30,"B")+SUMIFS($AW$13:$AX$30,$C$13:$D$30,"サービス提供責任者",$E$13:$F$30,"B")</f>
        <v>0</v>
      </c>
      <c r="W37" s="566"/>
      <c r="X37" s="546"/>
      <c r="Y37" s="567">
        <v>0</v>
      </c>
      <c r="Z37" s="567"/>
      <c r="AA37" s="568">
        <v>0</v>
      </c>
      <c r="AB37" s="568"/>
      <c r="AC37" s="500"/>
      <c r="AD37" s="500"/>
      <c r="AE37" s="567">
        <v>0</v>
      </c>
      <c r="AF37" s="567"/>
      <c r="AG37" s="546"/>
      <c r="AH37" s="546"/>
      <c r="AI37" s="559" t="s">
        <v>29</v>
      </c>
      <c r="AJ37" s="559"/>
      <c r="AK37" s="555" t="s">
        <v>30</v>
      </c>
      <c r="AL37" s="555"/>
      <c r="AM37" s="555"/>
      <c r="AN37" s="555"/>
      <c r="AO37" s="497"/>
      <c r="AP37" s="548"/>
      <c r="AQ37" s="570"/>
      <c r="AR37" s="570"/>
      <c r="AS37" s="570"/>
      <c r="AT37" s="570"/>
      <c r="AU37" s="548"/>
      <c r="AV37" s="548"/>
      <c r="AW37" s="548"/>
      <c r="AX37" s="502"/>
      <c r="AY37" s="502"/>
      <c r="AZ37" s="502"/>
      <c r="BA37" s="502"/>
      <c r="BB37" s="502"/>
      <c r="BC37" s="502"/>
      <c r="BD37" s="502"/>
      <c r="BE37"/>
      <c r="BF37"/>
    </row>
    <row r="38" spans="1:58" ht="20.25" customHeight="1">
      <c r="A38" s="502"/>
      <c r="B38" s="502"/>
      <c r="C38" s="562" t="s">
        <v>299</v>
      </c>
      <c r="D38" s="562"/>
      <c r="E38" s="562"/>
      <c r="F38" s="564">
        <f>SUM(F36:G37)</f>
        <v>0</v>
      </c>
      <c r="G38" s="564"/>
      <c r="H38" s="564">
        <f>SUM(H36:I37)</f>
        <v>0</v>
      </c>
      <c r="I38" s="564"/>
      <c r="J38" s="564">
        <f>SUM(J36:K37)</f>
        <v>0</v>
      </c>
      <c r="K38" s="564"/>
      <c r="L38" s="564">
        <f>SUM(L36:M37)</f>
        <v>0</v>
      </c>
      <c r="M38" s="564"/>
      <c r="N38" s="546"/>
      <c r="O38" s="546"/>
      <c r="P38" s="546"/>
      <c r="Q38" s="546"/>
      <c r="R38" s="559" t="s">
        <v>29</v>
      </c>
      <c r="S38" s="559"/>
      <c r="T38" s="565">
        <f>SUMIFS($AU$13:$AV$30,$C$13:$D$30,"訪問介護員",$E$13:$F$30,"C")+SUMIFS($AU$13:$AV$30,$C$13:$D$30,"サービス提供責任者",$E$13:$F$30,"C")</f>
        <v>0</v>
      </c>
      <c r="U38" s="565"/>
      <c r="V38" s="566">
        <f>SUMIFS($AW$13:$AX$30,$C$13:$D$30,"訪問介護員",$E$13:$F$30,"C")+SUMIFS($AW$13:$AX$30,$C$13:$D$30,"サービス提供責任者",$E$13:$F$30,"C")</f>
        <v>0</v>
      </c>
      <c r="W38" s="566"/>
      <c r="X38" s="546"/>
      <c r="Y38" s="567">
        <v>0</v>
      </c>
      <c r="Z38" s="567"/>
      <c r="AA38" s="571">
        <v>0</v>
      </c>
      <c r="AB38" s="571"/>
      <c r="AC38" s="500"/>
      <c r="AD38" s="500"/>
      <c r="AE38" s="565" t="s">
        <v>147</v>
      </c>
      <c r="AF38" s="565"/>
      <c r="AG38" s="546"/>
      <c r="AH38" s="546"/>
      <c r="AI38" s="559" t="s">
        <v>31</v>
      </c>
      <c r="AJ38" s="559"/>
      <c r="AK38" s="555" t="s">
        <v>32</v>
      </c>
      <c r="AL38" s="555"/>
      <c r="AM38" s="555"/>
      <c r="AN38" s="555"/>
      <c r="AO38" s="572"/>
      <c r="AP38" s="548"/>
      <c r="AQ38" s="573"/>
      <c r="AR38" s="573"/>
      <c r="AS38" s="574"/>
      <c r="AT38" s="574"/>
      <c r="AU38" s="548"/>
      <c r="AV38" s="548"/>
      <c r="AW38" s="548"/>
      <c r="AX38" s="502"/>
      <c r="AY38" s="502"/>
      <c r="AZ38" s="502"/>
      <c r="BA38" s="502"/>
      <c r="BB38" s="502"/>
      <c r="BC38" s="502"/>
      <c r="BD38" s="502"/>
      <c r="BE38"/>
      <c r="BF38"/>
    </row>
    <row r="39" spans="1:58" ht="20.25" customHeight="1">
      <c r="A39" s="502"/>
      <c r="B39" s="502"/>
      <c r="C39"/>
      <c r="D39"/>
      <c r="E39"/>
      <c r="F39"/>
      <c r="G39"/>
      <c r="H39"/>
      <c r="I39"/>
      <c r="J39"/>
      <c r="K39"/>
      <c r="L39" s="554" t="s">
        <v>305</v>
      </c>
      <c r="M39" s="554"/>
      <c r="N39" s="575"/>
      <c r="O39" s="575"/>
      <c r="P39" s="546"/>
      <c r="Q39" s="546"/>
      <c r="R39" s="559" t="s">
        <v>31</v>
      </c>
      <c r="S39" s="559"/>
      <c r="T39" s="565">
        <f>SUMIFS($AU$13:$AV$30,$C$13:$D$30,"訪問介護員",$E$13:$F$30,"D")+SUMIFS($AU$13:$AV$30,$C$13:$D$30,"サービス提供責任者",$E$13:$F$30,"D")</f>
        <v>0</v>
      </c>
      <c r="U39" s="565"/>
      <c r="V39" s="566">
        <f>SUMIFS($AW$13:$AX$30,$C$13:$D$30,"訪問介護員",$E$13:$F$30,"D")+SUMIFS($AW$13:$AX$30,$C$13:$D$30,"サービス提供責任者",$E$13:$F$30,"D")</f>
        <v>0</v>
      </c>
      <c r="W39" s="566"/>
      <c r="X39" s="546"/>
      <c r="Y39" s="567">
        <v>0</v>
      </c>
      <c r="Z39" s="567"/>
      <c r="AA39" s="571">
        <v>0</v>
      </c>
      <c r="AB39" s="571"/>
      <c r="AC39" s="500"/>
      <c r="AD39" s="500"/>
      <c r="AE39" s="565" t="s">
        <v>147</v>
      </c>
      <c r="AF39" s="565"/>
      <c r="AG39" s="546"/>
      <c r="AH39" s="546"/>
      <c r="AI39" s="546"/>
      <c r="AJ39" s="570"/>
      <c r="AK39" s="570"/>
      <c r="AL39" s="573"/>
      <c r="AM39" s="573"/>
      <c r="AN39" s="574"/>
      <c r="AO39" s="574"/>
      <c r="AP39" s="548"/>
      <c r="AQ39" s="573"/>
      <c r="AR39" s="573"/>
      <c r="AS39" s="574"/>
      <c r="AT39" s="574"/>
      <c r="AU39" s="548"/>
      <c r="AV39" s="548"/>
      <c r="AW39" s="548"/>
      <c r="AX39" s="89"/>
      <c r="AY39" s="89"/>
      <c r="AZ39" s="502"/>
      <c r="BA39" s="502"/>
      <c r="BB39" s="502"/>
      <c r="BC39" s="502"/>
      <c r="BD39" s="502"/>
      <c r="BE39"/>
      <c r="BF39"/>
    </row>
    <row r="40" spans="1:58" ht="20.25" customHeight="1">
      <c r="A40" s="502"/>
      <c r="B40" s="502"/>
      <c r="C40" s="500"/>
      <c r="D40" s="500"/>
      <c r="E40" s="500"/>
      <c r="F40" s="500"/>
      <c r="G40" s="500"/>
      <c r="H40" s="500"/>
      <c r="I40" s="500"/>
      <c r="J40" s="500"/>
      <c r="K40" s="500"/>
      <c r="L40" s="576">
        <f>L38/3</f>
        <v>0</v>
      </c>
      <c r="M40" s="576"/>
      <c r="N40" s="500"/>
      <c r="O40" s="500"/>
      <c r="P40" s="546"/>
      <c r="Q40" s="546"/>
      <c r="R40" s="555" t="s">
        <v>299</v>
      </c>
      <c r="S40" s="555"/>
      <c r="T40" s="565">
        <f>SUM(T36:U39)</f>
        <v>0</v>
      </c>
      <c r="U40" s="565"/>
      <c r="V40" s="566">
        <f>SUM(V36:W39)</f>
        <v>0</v>
      </c>
      <c r="W40" s="566"/>
      <c r="X40" s="546"/>
      <c r="Y40" s="565">
        <f>SUM(Y36:Z39)</f>
        <v>0</v>
      </c>
      <c r="Z40" s="565"/>
      <c r="AA40" s="577">
        <f>SUM(AA36:AB39)</f>
        <v>0</v>
      </c>
      <c r="AB40" s="577"/>
      <c r="AC40" s="500"/>
      <c r="AD40" s="500"/>
      <c r="AE40" s="565">
        <f>SUM(AE36:AF37)</f>
        <v>0</v>
      </c>
      <c r="AF40" s="565"/>
      <c r="AG40" s="546"/>
      <c r="AH40" s="546"/>
      <c r="AI40" s="546"/>
      <c r="AJ40" s="570"/>
      <c r="AK40" s="570"/>
      <c r="AL40" s="573"/>
      <c r="AM40" s="573"/>
      <c r="AN40" s="578"/>
      <c r="AO40" s="578"/>
      <c r="AP40" s="548"/>
      <c r="AQ40" s="573"/>
      <c r="AR40" s="573"/>
      <c r="AS40" s="574"/>
      <c r="AT40" s="574"/>
      <c r="AU40" s="548"/>
      <c r="AV40" s="548"/>
      <c r="AW40" s="548"/>
      <c r="AX40" s="89"/>
      <c r="AY40" s="89"/>
      <c r="AZ40" s="502"/>
      <c r="BA40" s="502"/>
      <c r="BB40" s="502"/>
      <c r="BC40" s="502"/>
      <c r="BD40" s="502"/>
      <c r="BE40"/>
      <c r="BF40"/>
    </row>
    <row r="41" spans="1:58" ht="20.25" customHeight="1">
      <c r="A41" s="502"/>
      <c r="B41" s="502"/>
      <c r="C41" s="500"/>
      <c r="D41" s="500"/>
      <c r="E41" s="500"/>
      <c r="F41" s="500"/>
      <c r="G41" s="500"/>
      <c r="H41" s="500"/>
      <c r="I41" s="500"/>
      <c r="J41" s="500"/>
      <c r="K41" s="500"/>
      <c r="L41"/>
      <c r="M41"/>
      <c r="N41" s="500"/>
      <c r="O41" s="500"/>
      <c r="P41" s="546"/>
      <c r="Q41" s="546"/>
      <c r="R41" s="546"/>
      <c r="S41" s="546"/>
      <c r="T41" s="546"/>
      <c r="U41" s="546"/>
      <c r="V41" s="546"/>
      <c r="W41" s="546"/>
      <c r="X41" s="546"/>
      <c r="Y41" s="546"/>
      <c r="Z41" s="546"/>
      <c r="AA41" s="72"/>
      <c r="AB41" s="546"/>
      <c r="AC41" s="546"/>
      <c r="AD41" s="546"/>
      <c r="AE41" s="546"/>
      <c r="AF41" s="546"/>
      <c r="AG41" s="546"/>
      <c r="AH41" s="546"/>
      <c r="AI41" s="546"/>
      <c r="AJ41" s="548"/>
      <c r="AK41" s="548"/>
      <c r="AL41" s="548"/>
      <c r="AM41" s="548"/>
      <c r="AN41" s="548"/>
      <c r="AO41" s="548"/>
      <c r="AP41" s="548"/>
      <c r="AQ41" s="548"/>
      <c r="AR41" s="548"/>
      <c r="AS41" s="549"/>
      <c r="AT41" s="548"/>
      <c r="AU41" s="548"/>
      <c r="AV41" s="548"/>
      <c r="AW41" s="548"/>
      <c r="AX41" s="89"/>
      <c r="AY41" s="89"/>
      <c r="AZ41" s="502"/>
      <c r="BA41" s="502"/>
      <c r="BB41" s="502"/>
      <c r="BC41" s="502"/>
      <c r="BD41" s="502"/>
      <c r="BE41"/>
      <c r="BF41"/>
    </row>
    <row r="42" spans="1:58" ht="20.25" customHeight="1">
      <c r="A42" s="502"/>
      <c r="B42" s="502"/>
      <c r="C42" s="500"/>
      <c r="D42" s="500"/>
      <c r="E42" s="500"/>
      <c r="F42" s="500"/>
      <c r="G42" s="500"/>
      <c r="H42" s="500"/>
      <c r="I42" s="500"/>
      <c r="J42" s="500"/>
      <c r="K42" s="500"/>
      <c r="L42" s="500"/>
      <c r="M42" s="500"/>
      <c r="N42" s="500"/>
      <c r="O42" s="500"/>
      <c r="P42" s="546"/>
      <c r="Q42" s="546"/>
      <c r="R42" s="579" t="s">
        <v>306</v>
      </c>
      <c r="S42" s="546"/>
      <c r="T42" s="546"/>
      <c r="U42" s="546"/>
      <c r="V42" s="546"/>
      <c r="W42" s="546"/>
      <c r="X42" s="580" t="s">
        <v>307</v>
      </c>
      <c r="Y42" s="581" t="s">
        <v>308</v>
      </c>
      <c r="Z42" s="581"/>
      <c r="AA42" s="582"/>
      <c r="AB42" s="580"/>
      <c r="AC42" s="546"/>
      <c r="AD42" s="546"/>
      <c r="AE42" s="546"/>
      <c r="AF42" s="546"/>
      <c r="AG42" s="546"/>
      <c r="AH42" s="546"/>
      <c r="AI42" s="546"/>
      <c r="AJ42" s="549"/>
      <c r="AK42" s="548"/>
      <c r="AL42" s="548"/>
      <c r="AM42" s="548"/>
      <c r="AN42" s="548"/>
      <c r="AO42" s="548"/>
      <c r="AP42" s="548"/>
      <c r="AQ42" s="548"/>
      <c r="AR42" s="548"/>
      <c r="AS42" s="583"/>
      <c r="AT42" s="583"/>
      <c r="AU42" s="548"/>
      <c r="AV42" s="548"/>
      <c r="AW42" s="548"/>
      <c r="AX42" s="89"/>
      <c r="AY42" s="89"/>
      <c r="AZ42" s="502"/>
      <c r="BA42" s="502"/>
      <c r="BB42" s="502"/>
      <c r="BC42" s="502"/>
      <c r="BD42" s="502"/>
      <c r="BE42"/>
      <c r="BF42"/>
    </row>
    <row r="43" spans="1:58" ht="20.25" customHeight="1">
      <c r="A43" s="502"/>
      <c r="B43" s="502"/>
      <c r="C43" s="491"/>
      <c r="D43" s="545"/>
      <c r="E43" s="545"/>
      <c r="F43" s="546"/>
      <c r="G43" s="546"/>
      <c r="H43" s="546"/>
      <c r="I43" s="546"/>
      <c r="J43" s="546"/>
      <c r="K43" s="546"/>
      <c r="L43" s="584" t="s">
        <v>258</v>
      </c>
      <c r="M43" s="72"/>
      <c r="N43" s="72"/>
      <c r="O43" s="585"/>
      <c r="P43" s="546"/>
      <c r="Q43" s="546"/>
      <c r="R43" s="547" t="s">
        <v>309</v>
      </c>
      <c r="S43" s="546"/>
      <c r="T43" s="546"/>
      <c r="U43" s="546"/>
      <c r="V43" s="546"/>
      <c r="W43" s="547" t="s">
        <v>310</v>
      </c>
      <c r="X43" s="546"/>
      <c r="Y43" s="546"/>
      <c r="Z43" s="546"/>
      <c r="AA43" s="72"/>
      <c r="AB43" s="546"/>
      <c r="AC43" s="546"/>
      <c r="AD43" s="546"/>
      <c r="AE43" s="546"/>
      <c r="AF43" s="546"/>
      <c r="AG43" s="546"/>
      <c r="AH43" s="546"/>
      <c r="AI43" s="546"/>
      <c r="AJ43" s="548"/>
      <c r="AK43" s="548"/>
      <c r="AL43" s="548"/>
      <c r="AM43" s="548"/>
      <c r="AN43" s="548"/>
      <c r="AO43" s="548"/>
      <c r="AP43" s="548"/>
      <c r="AQ43" s="548"/>
      <c r="AR43" s="548"/>
      <c r="AS43" s="549"/>
      <c r="AT43" s="548"/>
      <c r="AU43" s="548"/>
      <c r="AV43" s="548"/>
      <c r="AW43" s="548"/>
      <c r="AX43" s="89"/>
      <c r="AY43" s="89"/>
      <c r="AZ43" s="502"/>
      <c r="BA43" s="502"/>
      <c r="BB43" s="502"/>
      <c r="BC43" s="502"/>
      <c r="BD43" s="502"/>
      <c r="BE43"/>
      <c r="BF43"/>
    </row>
    <row r="44" spans="1:58" ht="20.25" customHeight="1">
      <c r="A44" s="502"/>
      <c r="B44" s="502"/>
      <c r="C44" s="586" t="s">
        <v>311</v>
      </c>
      <c r="D44" s="586"/>
      <c r="E44" s="546"/>
      <c r="F44" s="586" t="s">
        <v>312</v>
      </c>
      <c r="G44" s="586"/>
      <c r="H44" s="546"/>
      <c r="I44" s="587"/>
      <c r="J44" s="587"/>
      <c r="K44" s="546"/>
      <c r="L44" s="554" t="s">
        <v>313</v>
      </c>
      <c r="M44" s="554"/>
      <c r="N44" s="554"/>
      <c r="O44" s="546"/>
      <c r="P44" s="546"/>
      <c r="Q44" s="546"/>
      <c r="R44" s="546" t="str">
        <f>IF($Y$42="週","対象時間数（週平均）","対象時間数（当月合計）")</f>
        <v>対象時間数（週平均）</v>
      </c>
      <c r="S44" s="546"/>
      <c r="T44" s="546"/>
      <c r="U44" s="546"/>
      <c r="V44" s="546"/>
      <c r="W44" s="546" t="str">
        <f>IF($Y$42="週","週に勤務すべき時間数","当月に勤務すべき時間数")</f>
        <v>週に勤務すべき時間数</v>
      </c>
      <c r="X44" s="546"/>
      <c r="Y44" s="546"/>
      <c r="Z44" s="546"/>
      <c r="AA44" s="72"/>
      <c r="AB44" s="551" t="s">
        <v>314</v>
      </c>
      <c r="AC44" s="551"/>
      <c r="AD44" s="551"/>
      <c r="AE44" s="551"/>
      <c r="AF44" s="546"/>
      <c r="AG44" s="546"/>
      <c r="AH44" s="546"/>
      <c r="AI44" s="546"/>
      <c r="AJ44" s="548"/>
      <c r="AK44" s="548"/>
      <c r="AL44" s="548"/>
      <c r="AM44" s="548"/>
      <c r="AN44" s="548"/>
      <c r="AO44" s="548"/>
      <c r="AP44" s="548"/>
      <c r="AQ44" s="548"/>
      <c r="AR44" s="548"/>
      <c r="AS44" s="549"/>
      <c r="AT44" s="548"/>
      <c r="AU44" s="548"/>
      <c r="AV44" s="548"/>
      <c r="AW44" s="548"/>
      <c r="AX44" s="89"/>
      <c r="AY44" s="89"/>
      <c r="AZ44" s="502"/>
      <c r="BA44" s="502"/>
      <c r="BB44" s="502"/>
      <c r="BC44" s="502"/>
      <c r="BD44" s="502"/>
      <c r="BE44"/>
      <c r="BF44"/>
    </row>
    <row r="45" spans="1:58" ht="20.25" customHeight="1">
      <c r="A45" s="502"/>
      <c r="B45" s="502"/>
      <c r="C45" s="588">
        <f>L40</f>
        <v>0</v>
      </c>
      <c r="D45" s="588"/>
      <c r="E45" s="589" t="s">
        <v>315</v>
      </c>
      <c r="F45" s="590">
        <v>40</v>
      </c>
      <c r="G45" s="590"/>
      <c r="H45" s="554" t="s">
        <v>316</v>
      </c>
      <c r="I45" s="591">
        <f>C45/F45</f>
        <v>0</v>
      </c>
      <c r="J45" s="591"/>
      <c r="K45" s="589" t="s">
        <v>317</v>
      </c>
      <c r="L45" s="592">
        <f>IF(C45&lt;40,1,ROUNDUP(I45,1))</f>
        <v>1</v>
      </c>
      <c r="M45" s="592"/>
      <c r="N45" s="592"/>
      <c r="O45" s="546"/>
      <c r="P45" s="546"/>
      <c r="Q45" s="546"/>
      <c r="R45" s="576">
        <f>IF($Y$42="週",AA40,Y40)</f>
        <v>0</v>
      </c>
      <c r="S45" s="576"/>
      <c r="T45" s="576"/>
      <c r="U45" s="576"/>
      <c r="V45" s="589" t="s">
        <v>315</v>
      </c>
      <c r="W45" s="555">
        <f>IF($Y$42="週",$AV$5,$AZ$5)</f>
        <v>40</v>
      </c>
      <c r="X45" s="555"/>
      <c r="Y45" s="555"/>
      <c r="Z45" s="555"/>
      <c r="AA45" s="554" t="s">
        <v>316</v>
      </c>
      <c r="AB45" s="593">
        <f>ROUNDDOWN(R45/W45,1)</f>
        <v>0</v>
      </c>
      <c r="AC45" s="593"/>
      <c r="AD45" s="593"/>
      <c r="AE45" s="593"/>
      <c r="AF45" s="546"/>
      <c r="AG45" s="546"/>
      <c r="AH45" s="546"/>
      <c r="AI45" s="546"/>
      <c r="AJ45" s="594"/>
      <c r="AK45" s="594"/>
      <c r="AL45" s="594"/>
      <c r="AM45" s="594"/>
      <c r="AN45" s="497"/>
      <c r="AO45" s="570"/>
      <c r="AP45" s="570"/>
      <c r="AQ45" s="570"/>
      <c r="AR45" s="570"/>
      <c r="AS45" s="497"/>
      <c r="AT45" s="556"/>
      <c r="AU45" s="556"/>
      <c r="AV45" s="556"/>
      <c r="AW45" s="556"/>
      <c r="AX45" s="89"/>
      <c r="AY45" s="89"/>
      <c r="AZ45" s="502"/>
      <c r="BA45" s="502"/>
      <c r="BB45" s="502"/>
      <c r="BC45" s="502"/>
      <c r="BD45" s="502"/>
      <c r="BE45"/>
      <c r="BF45"/>
    </row>
    <row r="46" spans="1:58" ht="20.25" customHeight="1">
      <c r="A46" s="502"/>
      <c r="B46" s="502"/>
      <c r="C46" s="500"/>
      <c r="D46" s="546"/>
      <c r="E46" s="546"/>
      <c r="F46" s="546"/>
      <c r="G46" s="546"/>
      <c r="H46" s="546"/>
      <c r="I46" s="546"/>
      <c r="J46" s="546"/>
      <c r="K46" s="546"/>
      <c r="L46" s="547" t="s">
        <v>318</v>
      </c>
      <c r="M46" s="546"/>
      <c r="N46" s="546"/>
      <c r="O46" s="546"/>
      <c r="P46" s="546"/>
      <c r="Q46" s="546"/>
      <c r="R46" s="546"/>
      <c r="S46" s="546"/>
      <c r="T46" s="546"/>
      <c r="U46" s="546"/>
      <c r="V46" s="546"/>
      <c r="W46" s="546"/>
      <c r="X46" s="546"/>
      <c r="Y46" s="546"/>
      <c r="Z46" s="546"/>
      <c r="AA46" s="72"/>
      <c r="AB46" s="547" t="s">
        <v>319</v>
      </c>
      <c r="AC46" s="546"/>
      <c r="AD46" s="546"/>
      <c r="AE46" s="546"/>
      <c r="AF46" s="546"/>
      <c r="AG46" s="546"/>
      <c r="AH46" s="546"/>
      <c r="AI46" s="546"/>
      <c r="AJ46" s="548"/>
      <c r="AK46" s="548"/>
      <c r="AL46" s="548"/>
      <c r="AM46" s="548"/>
      <c r="AN46" s="548"/>
      <c r="AO46" s="548"/>
      <c r="AP46" s="548"/>
      <c r="AQ46" s="548"/>
      <c r="AR46" s="548"/>
      <c r="AS46" s="549"/>
      <c r="AT46" s="548"/>
      <c r="AU46" s="548"/>
      <c r="AV46" s="548"/>
      <c r="AW46" s="548"/>
      <c r="AX46" s="89"/>
      <c r="AY46" s="89"/>
      <c r="AZ46" s="502"/>
      <c r="BA46" s="502"/>
      <c r="BB46" s="502"/>
      <c r="BC46" s="502"/>
      <c r="BD46" s="502"/>
      <c r="BE46"/>
      <c r="BF46"/>
    </row>
    <row r="47" spans="1:58" ht="20.25" customHeight="1">
      <c r="A47" s="502"/>
      <c r="B47" s="502"/>
      <c r="C47" s="544" t="s">
        <v>320</v>
      </c>
      <c r="D47" s="546"/>
      <c r="E47" s="546"/>
      <c r="F47" s="546"/>
      <c r="G47" s="546"/>
      <c r="H47" s="546"/>
      <c r="I47" s="546"/>
      <c r="J47" s="546"/>
      <c r="K47" s="546"/>
      <c r="L47" s="546"/>
      <c r="M47" s="546"/>
      <c r="N47" s="546"/>
      <c r="O47" s="546"/>
      <c r="P47" s="546"/>
      <c r="Q47" s="546"/>
      <c r="R47" s="547" t="s">
        <v>321</v>
      </c>
      <c r="S47" s="546"/>
      <c r="T47" s="546"/>
      <c r="U47" s="546"/>
      <c r="V47" s="546"/>
      <c r="W47" s="546"/>
      <c r="X47" s="546"/>
      <c r="Y47" s="546"/>
      <c r="Z47" s="546"/>
      <c r="AA47" s="72"/>
      <c r="AB47" s="546"/>
      <c r="AC47" s="546"/>
      <c r="AD47" s="546"/>
      <c r="AE47" s="546"/>
      <c r="AF47" s="546"/>
      <c r="AG47" s="546"/>
      <c r="AH47" s="546"/>
      <c r="AI47" s="546"/>
      <c r="AJ47" s="546"/>
      <c r="AK47" s="595"/>
      <c r="AL47" s="596"/>
      <c r="AM47" s="596"/>
      <c r="AN47" s="546"/>
      <c r="AO47" s="546"/>
      <c r="AP47" s="546"/>
      <c r="AQ47" s="546"/>
      <c r="AR47" s="546"/>
      <c r="AS47" s="546"/>
      <c r="AT47" s="546"/>
      <c r="AU47" s="546"/>
      <c r="AV47" s="500"/>
      <c r="AW47" s="500"/>
      <c r="AX47" s="89"/>
      <c r="AY47" s="89"/>
      <c r="AZ47" s="502"/>
      <c r="BA47" s="502"/>
      <c r="BB47" s="502"/>
      <c r="BC47" s="502"/>
      <c r="BD47" s="502"/>
      <c r="BE47"/>
      <c r="BF47"/>
    </row>
    <row r="48" spans="1:58" ht="20.25" customHeight="1">
      <c r="A48" s="502"/>
      <c r="B48" s="502"/>
      <c r="C48" s="500"/>
      <c r="D48" s="547" t="s">
        <v>322</v>
      </c>
      <c r="E48" s="546"/>
      <c r="F48" s="546"/>
      <c r="G48" s="546"/>
      <c r="H48" s="546"/>
      <c r="I48" s="546"/>
      <c r="J48" s="546"/>
      <c r="K48" s="546"/>
      <c r="L48" s="546"/>
      <c r="M48" s="546"/>
      <c r="N48" s="546"/>
      <c r="O48" s="546"/>
      <c r="P48" s="546"/>
      <c r="Q48" s="546"/>
      <c r="R48" s="547" t="s">
        <v>298</v>
      </c>
      <c r="S48" s="546"/>
      <c r="T48" s="546"/>
      <c r="U48" s="546"/>
      <c r="V48" s="546"/>
      <c r="W48" s="546"/>
      <c r="X48" s="546"/>
      <c r="Y48" s="546"/>
      <c r="Z48" s="546"/>
      <c r="AA48" s="72"/>
      <c r="AB48" s="554"/>
      <c r="AC48" s="554"/>
      <c r="AD48" s="554"/>
      <c r="AE48" s="554"/>
      <c r="AF48" s="546"/>
      <c r="AG48" s="546"/>
      <c r="AH48" s="546"/>
      <c r="AI48" s="546"/>
      <c r="AJ48" s="546"/>
      <c r="AK48" s="595"/>
      <c r="AL48" s="596"/>
      <c r="AM48" s="596"/>
      <c r="AN48" s="546"/>
      <c r="AO48" s="546"/>
      <c r="AP48" s="546"/>
      <c r="AQ48" s="546"/>
      <c r="AR48" s="546"/>
      <c r="AS48" s="546"/>
      <c r="AT48" s="546"/>
      <c r="AU48" s="546"/>
      <c r="AV48" s="500"/>
      <c r="AW48" s="500"/>
      <c r="AX48" s="89"/>
      <c r="AY48" s="89"/>
      <c r="AZ48" s="502"/>
      <c r="BA48" s="502"/>
      <c r="BB48" s="502"/>
      <c r="BC48" s="502"/>
      <c r="BD48" s="502"/>
      <c r="BE48"/>
      <c r="BF48"/>
    </row>
    <row r="49" spans="1:58" ht="20.25" customHeight="1">
      <c r="A49" s="502"/>
      <c r="B49" s="502"/>
      <c r="C49" s="544" t="s">
        <v>323</v>
      </c>
      <c r="D49" s="546"/>
      <c r="E49" s="546"/>
      <c r="F49" s="546"/>
      <c r="G49" s="546"/>
      <c r="H49" s="546"/>
      <c r="I49" s="546"/>
      <c r="J49" s="546"/>
      <c r="K49" s="546"/>
      <c r="L49" s="546"/>
      <c r="M49" s="546"/>
      <c r="N49" s="546"/>
      <c r="O49" s="546"/>
      <c r="P49" s="546"/>
      <c r="Q49" s="546"/>
      <c r="R49" s="544" t="s">
        <v>302</v>
      </c>
      <c r="S49" s="500"/>
      <c r="T49" s="500"/>
      <c r="U49" s="500"/>
      <c r="V49" s="500"/>
      <c r="W49" s="547" t="s">
        <v>324</v>
      </c>
      <c r="X49" s="500"/>
      <c r="Y49" s="500"/>
      <c r="Z49" s="500"/>
      <c r="AA49" s="500"/>
      <c r="AB49" s="551" t="s">
        <v>299</v>
      </c>
      <c r="AC49" s="551"/>
      <c r="AD49" s="551"/>
      <c r="AE49" s="551"/>
      <c r="AF49" s="546"/>
      <c r="AG49" s="546"/>
      <c r="AH49" s="546"/>
      <c r="AI49" s="546"/>
      <c r="AJ49" s="546"/>
      <c r="AK49" s="595"/>
      <c r="AL49" s="596"/>
      <c r="AM49" s="596"/>
      <c r="AN49" s="546"/>
      <c r="AO49" s="546"/>
      <c r="AP49" s="546"/>
      <c r="AQ49" s="546"/>
      <c r="AR49" s="546"/>
      <c r="AS49" s="546"/>
      <c r="AT49" s="546"/>
      <c r="AU49" s="546"/>
      <c r="AV49" s="500"/>
      <c r="AW49" s="500"/>
      <c r="AX49" s="89"/>
      <c r="AY49" s="89"/>
      <c r="AZ49" s="502"/>
      <c r="BA49" s="502"/>
      <c r="BB49" s="502"/>
      <c r="BC49" s="502"/>
      <c r="BD49" s="502"/>
      <c r="BE49"/>
      <c r="BF49"/>
    </row>
    <row r="50" spans="1:58" ht="20.25" customHeight="1">
      <c r="A50" s="502"/>
      <c r="B50" s="502"/>
      <c r="C50" s="544" t="s">
        <v>325</v>
      </c>
      <c r="D50" s="546"/>
      <c r="E50" s="546"/>
      <c r="F50" s="546"/>
      <c r="G50" s="546"/>
      <c r="H50" s="546"/>
      <c r="I50" s="546"/>
      <c r="J50" s="546"/>
      <c r="K50" s="546"/>
      <c r="L50" s="546"/>
      <c r="M50" s="546"/>
      <c r="N50" s="546"/>
      <c r="O50" s="546"/>
      <c r="P50" s="546"/>
      <c r="Q50" s="546"/>
      <c r="R50" s="576">
        <f>AE40</f>
        <v>0</v>
      </c>
      <c r="S50" s="576"/>
      <c r="T50" s="576"/>
      <c r="U50" s="576"/>
      <c r="V50" s="554" t="s">
        <v>326</v>
      </c>
      <c r="W50" s="593">
        <f>AB45</f>
        <v>0</v>
      </c>
      <c r="X50" s="593"/>
      <c r="Y50" s="593"/>
      <c r="Z50" s="593"/>
      <c r="AA50" s="554" t="s">
        <v>316</v>
      </c>
      <c r="AB50" s="597">
        <f>ROUNDDOWN(R50+W50,1)</f>
        <v>0</v>
      </c>
      <c r="AC50" s="597"/>
      <c r="AD50" s="597"/>
      <c r="AE50" s="597"/>
      <c r="AF50" s="546"/>
      <c r="AG50" s="546"/>
      <c r="AH50" s="546"/>
      <c r="AI50" s="546"/>
      <c r="AJ50" s="546"/>
      <c r="AK50" s="595"/>
      <c r="AL50" s="596"/>
      <c r="AM50" s="596"/>
      <c r="AN50" s="546"/>
      <c r="AO50" s="546"/>
      <c r="AP50" s="546"/>
      <c r="AQ50" s="546"/>
      <c r="AR50" s="546"/>
      <c r="AS50" s="546"/>
      <c r="AT50" s="546"/>
      <c r="AU50" s="546"/>
      <c r="AV50" s="500"/>
      <c r="AW50" s="500"/>
      <c r="AX50" s="89"/>
      <c r="AY50" s="89"/>
      <c r="AZ50" s="502"/>
      <c r="BA50" s="502"/>
      <c r="BB50" s="502"/>
      <c r="BC50" s="502"/>
      <c r="BD50" s="502"/>
      <c r="BE50"/>
      <c r="BF50"/>
    </row>
    <row r="51" spans="1:58" ht="20.25" customHeight="1">
      <c r="A51" s="502"/>
      <c r="B51" s="502"/>
      <c r="C51" s="544" t="s">
        <v>327</v>
      </c>
      <c r="D51" s="545"/>
      <c r="E51" s="545"/>
      <c r="F51" s="500"/>
      <c r="G51" s="546"/>
      <c r="H51" s="546"/>
      <c r="I51" s="546"/>
      <c r="J51" s="546"/>
      <c r="K51" s="546"/>
      <c r="L51" s="546"/>
      <c r="M51" s="546"/>
      <c r="N51" s="546"/>
      <c r="O51" s="546"/>
      <c r="P51" s="546"/>
      <c r="Q51" s="546"/>
      <c r="R51" s="546"/>
      <c r="S51" s="546"/>
      <c r="T51" s="546"/>
      <c r="U51" s="546"/>
      <c r="V51" s="546"/>
      <c r="W51" s="546"/>
      <c r="X51" s="546"/>
      <c r="Y51" s="546"/>
      <c r="Z51" s="546"/>
      <c r="AA51" s="546"/>
      <c r="AB51" s="546"/>
      <c r="AC51" s="72"/>
      <c r="AD51" s="546"/>
      <c r="AE51" s="546"/>
      <c r="AF51" s="546"/>
      <c r="AG51" s="546"/>
      <c r="AH51" s="546"/>
      <c r="AI51" s="546"/>
      <c r="AJ51" s="546"/>
      <c r="AK51" s="595"/>
      <c r="AL51" s="596"/>
      <c r="AM51" s="596"/>
      <c r="AN51" s="546"/>
      <c r="AO51" s="546"/>
      <c r="AP51" s="546"/>
      <c r="AQ51" s="546"/>
      <c r="AR51" s="546"/>
      <c r="AS51" s="546"/>
      <c r="AT51" s="546"/>
      <c r="AU51" s="546"/>
      <c r="AV51" s="500"/>
      <c r="AW51" s="500"/>
      <c r="AX51" s="502"/>
      <c r="AY51" s="502"/>
      <c r="AZ51" s="502"/>
      <c r="BA51" s="502"/>
      <c r="BB51" s="502"/>
      <c r="BC51" s="502"/>
      <c r="BD51" s="502"/>
      <c r="BE51"/>
      <c r="BF51"/>
    </row>
  </sheetData>
  <mergeCells count="253">
    <mergeCell ref="AJ45:AM45"/>
    <mergeCell ref="AO45:AR45"/>
    <mergeCell ref="AT45:AW45"/>
    <mergeCell ref="AB49:AE49"/>
    <mergeCell ref="R50:U50"/>
    <mergeCell ref="W50:Z50"/>
    <mergeCell ref="AB50:AE50"/>
    <mergeCell ref="AS40:AT40"/>
    <mergeCell ref="Y42:Z42"/>
    <mergeCell ref="AB44:AE44"/>
    <mergeCell ref="C45:D45"/>
    <mergeCell ref="F45:G45"/>
    <mergeCell ref="I45:J45"/>
    <mergeCell ref="L45:N45"/>
    <mergeCell ref="R45:U45"/>
    <mergeCell ref="W45:Z45"/>
    <mergeCell ref="AB45:AE45"/>
    <mergeCell ref="AA40:AB40"/>
    <mergeCell ref="AE40:AF40"/>
    <mergeCell ref="AJ40:AK40"/>
    <mergeCell ref="AL40:AM40"/>
    <mergeCell ref="AN40:AO40"/>
    <mergeCell ref="AQ40:AR40"/>
    <mergeCell ref="AJ39:AK39"/>
    <mergeCell ref="AL39:AM39"/>
    <mergeCell ref="AN39:AO39"/>
    <mergeCell ref="AQ39:AR39"/>
    <mergeCell ref="AS39:AT39"/>
    <mergeCell ref="L40:M40"/>
    <mergeCell ref="R40:S40"/>
    <mergeCell ref="T40:U40"/>
    <mergeCell ref="V40:W40"/>
    <mergeCell ref="Y40:Z40"/>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I37:AJ37"/>
    <mergeCell ref="AK37:AN37"/>
    <mergeCell ref="AQ37:AR37"/>
    <mergeCell ref="AS37:AT37"/>
    <mergeCell ref="C38:E38"/>
    <mergeCell ref="F38:G38"/>
    <mergeCell ref="H38:I38"/>
    <mergeCell ref="J38:K38"/>
    <mergeCell ref="L38:M38"/>
    <mergeCell ref="R38:S38"/>
    <mergeCell ref="R37:S37"/>
    <mergeCell ref="T37:U37"/>
    <mergeCell ref="V37:W37"/>
    <mergeCell ref="Y37:Z37"/>
    <mergeCell ref="AA37:AB37"/>
    <mergeCell ref="AE37:AF37"/>
    <mergeCell ref="AA36:AB36"/>
    <mergeCell ref="AE36:AF36"/>
    <mergeCell ref="AI36:AJ36"/>
    <mergeCell ref="AK36:AN36"/>
    <mergeCell ref="AQ36:AT36"/>
    <mergeCell ref="C37:E37"/>
    <mergeCell ref="F37:G37"/>
    <mergeCell ref="H37:I37"/>
    <mergeCell ref="J37:K37"/>
    <mergeCell ref="L37:M37"/>
    <mergeCell ref="AS35:AT35"/>
    <mergeCell ref="C36:E36"/>
    <mergeCell ref="F36:G36"/>
    <mergeCell ref="H36:I36"/>
    <mergeCell ref="J36:K36"/>
    <mergeCell ref="L36:M36"/>
    <mergeCell ref="R36:S36"/>
    <mergeCell ref="T36:U36"/>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2"/>
  <conditionalFormatting sqref="F36:M38">
    <cfRule type="expression" dxfId="555" priority="1">
      <formula>INDIRECT(ADDRESS(ROW(),COLUMN()))=TRUNC(INDIRECT(ADDRESS(ROW(),COLUMN())))</formula>
    </cfRule>
  </conditionalFormatting>
  <conditionalFormatting sqref="L40:M40">
    <cfRule type="expression" dxfId="554" priority="2">
      <formula>INDIRECT(ADDRESS(ROW(),COLUMN()))=TRUNC(INDIRECT(ADDRESS(ROW(),COLUMN())))</formula>
    </cfRule>
  </conditionalFormatting>
  <conditionalFormatting sqref="C45:D45">
    <cfRule type="expression" dxfId="553" priority="3">
      <formula>INDIRECT(ADDRESS(ROW(),COLUMN()))=TRUNC(INDIRECT(ADDRESS(ROW(),COLUMN())))</formula>
    </cfRule>
  </conditionalFormatting>
  <conditionalFormatting sqref="R45:U45">
    <cfRule type="expression" dxfId="552" priority="4">
      <formula>INDIRECT(ADDRESS(ROW(),COLUMN()))=TRUNC(INDIRECT(ADDRESS(ROW(),COLUMN())))</formula>
    </cfRule>
  </conditionalFormatting>
  <conditionalFormatting sqref="R50:U50">
    <cfRule type="expression" dxfId="551" priority="5">
      <formula>INDIRECT(ADDRESS(ROW(),COLUMN()))=TRUNC(INDIRECT(ADDRESS(ROW(),COLUMN())))</formula>
    </cfRule>
  </conditionalFormatting>
  <conditionalFormatting sqref="AU13:AX30">
    <cfRule type="expression" dxfId="550" priority="6">
      <formula>INDIRECT(ADDRESS(ROW(),COLUMN()))=TRUNC(INDIRECT(ADDRESS(ROW(),COLUMN())))</formula>
    </cfRule>
  </conditionalFormatting>
  <dataValidations count="6">
    <dataValidation type="list" operator="equal" allowBlank="1" showInputMessage="1" showErrorMessage="1" sqref="F45">
      <formula1>"40,50"</formula1>
      <formula2>0</formula2>
    </dataValidation>
    <dataValidation type="list" operator="equal" allowBlank="1" showInputMessage="1" showErrorMessage="1" sqref="Y42:Z42">
      <formula1>"週,暦月"</formula1>
      <formula2>0</formula2>
    </dataValidation>
    <dataValidation type="list" operator="equal" allowBlank="1" showInputMessage="1" sqref="E13:F30">
      <formula1>"A,B,C,D"</formula1>
      <formula2>0</formula2>
    </dataValidation>
    <dataValidation type="decimal" allowBlank="1" showInputMessage="1" showErrorMessage="1" error="入力可能範囲　32～40" sqref="AV5">
      <formula1>32</formula1>
      <formula2>40</formula2>
    </dataValidation>
    <dataValidation type="list" operator="equal" allowBlank="1" showInputMessage="1" showErrorMessage="1" sqref="AZ4">
      <formula1>"予定,実績,予定・実績"</formula1>
      <formula2>0</formula2>
    </dataValidation>
    <dataValidation type="list" operator="equal" allowBlank="1" showInputMessage="1" showErrorMessage="1" sqref="AZ3">
      <formula1>"４週,暦月"</formula1>
      <formula2>0</formula2>
    </dataValidation>
  </dataValidations>
  <printOptions horizontalCentered="1"/>
  <pageMargins left="0.23611111111111099" right="0.23611111111111099" top="0.43333333333333302" bottom="0.27569444444444402" header="0.51180555555555496" footer="0.51180555555555496"/>
  <pageSetup paperSize="9" scale="23" firstPageNumber="0" fitToHeight="0"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operator="equal" allowBlank="1" showInputMessage="1">
          <x14:formula1>
            <xm:f>プルダウン・リスト!$C$12:$E$12</xm:f>
          </x14:formula1>
          <xm:sqref>C13:D30</xm:sqref>
        </x14:dataValidation>
        <x14:dataValidation type="list" operator="equal" allowBlank="1" showInputMessage="1" error="リストにない場合のみ、入力してください。">
          <x14:formula1>
            <xm:f>プルダウン・リスト!$E$13:$E$25</xm:f>
          </x14:formula1>
          <xm:sqref>G13:K30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1"/>
  <sheetViews>
    <sheetView zoomScaleNormal="100" zoomScalePageLayoutView="60" workbookViewId="0">
      <selection activeCell="D4" sqref="D4"/>
    </sheetView>
  </sheetViews>
  <sheetFormatPr defaultRowHeight="18.75"/>
  <cols>
    <col min="1" max="1" width="4.125" style="601" customWidth="1"/>
    <col min="2" max="2" width="5.5" style="601" customWidth="1"/>
    <col min="3" max="56" width="6.25" style="601" customWidth="1"/>
    <col min="57" max="1025" width="9" style="601"/>
  </cols>
  <sheetData>
    <row r="1" spans="1:58" s="598" customFormat="1" ht="20.25" customHeight="1">
      <c r="A1" s="483"/>
      <c r="B1" s="483"/>
      <c r="C1" s="247" t="s">
        <v>56</v>
      </c>
      <c r="D1" s="247"/>
      <c r="E1" s="483"/>
      <c r="F1" s="483"/>
      <c r="G1" s="248" t="s">
        <v>279</v>
      </c>
      <c r="H1" s="483"/>
      <c r="I1" s="483"/>
      <c r="J1" s="247"/>
      <c r="K1" s="247"/>
      <c r="L1" s="247"/>
      <c r="M1" s="247"/>
      <c r="N1" s="483"/>
      <c r="O1" s="483"/>
      <c r="P1" s="483"/>
      <c r="Q1" s="483"/>
      <c r="R1" s="483"/>
      <c r="S1" s="483"/>
      <c r="T1" s="483"/>
      <c r="U1" s="483"/>
      <c r="V1" s="483"/>
      <c r="W1" s="483"/>
      <c r="X1" s="483"/>
      <c r="Y1" s="483"/>
      <c r="Z1" s="483"/>
      <c r="AA1" s="483"/>
      <c r="AB1" s="483"/>
      <c r="AC1" s="483"/>
      <c r="AD1" s="483"/>
      <c r="AE1" s="483"/>
      <c r="AF1" s="483"/>
      <c r="AG1" s="483"/>
      <c r="AH1" s="483"/>
      <c r="AI1" s="483"/>
      <c r="AJ1" s="483"/>
      <c r="AK1" s="250" t="s">
        <v>280</v>
      </c>
      <c r="AL1" s="46" t="s">
        <v>62</v>
      </c>
      <c r="AM1" s="484" t="s">
        <v>281</v>
      </c>
      <c r="AN1" s="484"/>
      <c r="AO1" s="484"/>
      <c r="AP1" s="484"/>
      <c r="AQ1" s="484"/>
      <c r="AR1" s="484"/>
      <c r="AS1" s="484"/>
      <c r="AT1" s="484"/>
      <c r="AU1" s="484"/>
      <c r="AV1" s="484"/>
      <c r="AW1" s="484"/>
      <c r="AX1" s="484"/>
      <c r="AY1" s="484"/>
      <c r="AZ1" s="484"/>
      <c r="BA1" s="484"/>
      <c r="BB1" s="485" t="s">
        <v>60</v>
      </c>
      <c r="BC1" s="483"/>
      <c r="BD1" s="483"/>
    </row>
    <row r="2" spans="1:58" s="600" customFormat="1" ht="20.25" customHeight="1">
      <c r="A2" s="252"/>
      <c r="B2" s="252"/>
      <c r="C2" s="252"/>
      <c r="D2" s="248"/>
      <c r="E2" s="252"/>
      <c r="F2" s="252"/>
      <c r="G2" s="252"/>
      <c r="H2" s="248"/>
      <c r="I2" s="250"/>
      <c r="J2" s="250"/>
      <c r="K2" s="250"/>
      <c r="L2" s="250"/>
      <c r="M2" s="250"/>
      <c r="N2" s="252"/>
      <c r="O2" s="252"/>
      <c r="P2" s="252"/>
      <c r="Q2" s="252"/>
      <c r="R2" s="252"/>
      <c r="S2" s="252"/>
      <c r="T2" s="250" t="s">
        <v>61</v>
      </c>
      <c r="U2" s="487">
        <v>4</v>
      </c>
      <c r="V2" s="487"/>
      <c r="W2" s="46" t="s">
        <v>62</v>
      </c>
      <c r="X2" s="251">
        <f>IF(U2=0,"",YEAR(DATE(2018+U2,1,1)))</f>
        <v>2022</v>
      </c>
      <c r="Y2" s="251"/>
      <c r="Z2" s="252" t="s">
        <v>63</v>
      </c>
      <c r="AA2" s="253" t="s">
        <v>64</v>
      </c>
      <c r="AB2" s="487">
        <v>4</v>
      </c>
      <c r="AC2" s="487"/>
      <c r="AD2" s="253" t="s">
        <v>65</v>
      </c>
      <c r="AE2" s="252"/>
      <c r="AF2" s="252"/>
      <c r="AG2" s="252"/>
      <c r="AH2" s="252"/>
      <c r="AI2" s="252"/>
      <c r="AJ2" s="485"/>
      <c r="AK2" s="250" t="s">
        <v>167</v>
      </c>
      <c r="AL2" s="46" t="s">
        <v>62</v>
      </c>
      <c r="AM2" s="487"/>
      <c r="AN2" s="487"/>
      <c r="AO2" s="487"/>
      <c r="AP2" s="487"/>
      <c r="AQ2" s="487"/>
      <c r="AR2" s="487"/>
      <c r="AS2" s="487"/>
      <c r="AT2" s="487"/>
      <c r="AU2" s="487"/>
      <c r="AV2" s="487"/>
      <c r="AW2" s="487"/>
      <c r="AX2" s="487"/>
      <c r="AY2" s="487"/>
      <c r="AZ2" s="487"/>
      <c r="BA2" s="487"/>
      <c r="BB2" s="485" t="s">
        <v>60</v>
      </c>
      <c r="BC2" s="250"/>
      <c r="BD2" s="250"/>
      <c r="BE2" s="599"/>
    </row>
    <row r="3" spans="1:58" ht="20.25" customHeight="1">
      <c r="A3" s="252"/>
      <c r="B3" s="252"/>
      <c r="C3" s="252"/>
      <c r="D3" s="248"/>
      <c r="E3" s="252"/>
      <c r="F3" s="252"/>
      <c r="G3" s="252"/>
      <c r="H3" s="248"/>
      <c r="I3" s="250"/>
      <c r="J3" s="250"/>
      <c r="K3" s="250"/>
      <c r="L3" s="250"/>
      <c r="M3" s="250"/>
      <c r="N3" s="252"/>
      <c r="O3" s="252"/>
      <c r="P3" s="252"/>
      <c r="Q3" s="252"/>
      <c r="R3" s="252"/>
      <c r="S3" s="252"/>
      <c r="T3" s="264"/>
      <c r="U3" s="488"/>
      <c r="V3" s="488"/>
      <c r="W3" s="489"/>
      <c r="X3" s="488"/>
      <c r="Y3" s="488"/>
      <c r="Z3" s="490"/>
      <c r="AA3" s="490"/>
      <c r="AB3" s="488"/>
      <c r="AC3" s="488"/>
      <c r="AD3" s="491"/>
      <c r="AE3" s="252"/>
      <c r="AF3" s="252"/>
      <c r="AG3" s="252"/>
      <c r="AH3" s="252"/>
      <c r="AI3" s="252"/>
      <c r="AJ3" s="485"/>
      <c r="AK3" s="250"/>
      <c r="AL3" s="250"/>
      <c r="AM3" s="52"/>
      <c r="AN3" s="52"/>
      <c r="AO3" s="52"/>
      <c r="AP3" s="52"/>
      <c r="AQ3" s="52"/>
      <c r="AR3" s="52"/>
      <c r="AS3" s="52"/>
      <c r="AT3" s="52"/>
      <c r="AU3" s="52"/>
      <c r="AV3" s="52"/>
      <c r="AW3" s="52"/>
      <c r="AX3" s="52"/>
      <c r="AY3" s="79" t="s">
        <v>67</v>
      </c>
      <c r="AZ3" s="492" t="s">
        <v>68</v>
      </c>
      <c r="BA3" s="492"/>
      <c r="BB3" s="492"/>
      <c r="BC3" s="492"/>
      <c r="BD3" s="250"/>
      <c r="BE3" s="599"/>
      <c r="BF3"/>
    </row>
    <row r="4" spans="1:58" ht="20.25" customHeight="1">
      <c r="A4" s="252"/>
      <c r="B4" s="59"/>
      <c r="C4" s="59"/>
      <c r="D4" s="59"/>
      <c r="E4" s="59"/>
      <c r="F4" s="59"/>
      <c r="G4" s="59"/>
      <c r="H4" s="59"/>
      <c r="I4" s="59"/>
      <c r="J4" s="494"/>
      <c r="K4" s="85"/>
      <c r="L4" s="85"/>
      <c r="M4" s="85"/>
      <c r="N4" s="85"/>
      <c r="O4" s="85"/>
      <c r="P4" s="495"/>
      <c r="Q4" s="85"/>
      <c r="R4" s="85"/>
      <c r="S4" s="100"/>
      <c r="T4" s="252"/>
      <c r="U4" s="252"/>
      <c r="V4" s="252"/>
      <c r="W4" s="252"/>
      <c r="X4" s="252"/>
      <c r="Y4" s="252"/>
      <c r="Z4" s="490"/>
      <c r="AA4" s="490"/>
      <c r="AB4" s="488"/>
      <c r="AC4" s="488"/>
      <c r="AD4" s="491"/>
      <c r="AE4" s="252"/>
      <c r="AF4" s="252"/>
      <c r="AG4" s="252"/>
      <c r="AH4" s="252"/>
      <c r="AI4" s="252"/>
      <c r="AJ4" s="485"/>
      <c r="AK4" s="250"/>
      <c r="AL4" s="250"/>
      <c r="AM4" s="52"/>
      <c r="AN4" s="52"/>
      <c r="AO4" s="52"/>
      <c r="AP4" s="52"/>
      <c r="AQ4" s="52"/>
      <c r="AR4" s="52"/>
      <c r="AS4" s="52"/>
      <c r="AT4" s="52"/>
      <c r="AU4" s="52"/>
      <c r="AV4" s="52"/>
      <c r="AW4" s="52"/>
      <c r="AX4" s="52"/>
      <c r="AY4" s="79" t="s">
        <v>69</v>
      </c>
      <c r="AZ4" s="492" t="s">
        <v>70</v>
      </c>
      <c r="BA4" s="492"/>
      <c r="BB4" s="492"/>
      <c r="BC4" s="492"/>
      <c r="BD4" s="250"/>
      <c r="BE4" s="599"/>
      <c r="BF4"/>
    </row>
    <row r="5" spans="1:58" ht="20.25" customHeight="1">
      <c r="A5" s="252"/>
      <c r="B5" s="63"/>
      <c r="C5" s="63"/>
      <c r="D5" s="63"/>
      <c r="E5" s="63"/>
      <c r="F5" s="63"/>
      <c r="G5" s="63"/>
      <c r="H5" s="63"/>
      <c r="I5" s="63"/>
      <c r="J5" s="496"/>
      <c r="K5" s="497"/>
      <c r="L5" s="63"/>
      <c r="M5" s="63"/>
      <c r="N5" s="63"/>
      <c r="O5" s="63"/>
      <c r="P5" s="63"/>
      <c r="Q5" s="77"/>
      <c r="R5" s="77"/>
      <c r="S5" s="55"/>
      <c r="T5" s="252"/>
      <c r="U5" s="252"/>
      <c r="V5" s="252"/>
      <c r="W5" s="252"/>
      <c r="X5" s="252"/>
      <c r="Y5" s="252"/>
      <c r="Z5" s="490"/>
      <c r="AA5" s="490"/>
      <c r="AB5" s="488"/>
      <c r="AC5" s="488"/>
      <c r="AD5" s="53"/>
      <c r="AE5" s="53"/>
      <c r="AF5" s="53"/>
      <c r="AG5" s="53"/>
      <c r="AH5" s="252"/>
      <c r="AI5" s="252"/>
      <c r="AJ5" s="53" t="s">
        <v>71</v>
      </c>
      <c r="AK5" s="53"/>
      <c r="AL5" s="53"/>
      <c r="AM5" s="53"/>
      <c r="AN5" s="53"/>
      <c r="AO5" s="53"/>
      <c r="AP5" s="53"/>
      <c r="AQ5" s="53"/>
      <c r="AR5" s="59"/>
      <c r="AS5" s="59"/>
      <c r="AT5" s="60"/>
      <c r="AU5" s="53"/>
      <c r="AV5" s="498">
        <v>40</v>
      </c>
      <c r="AW5" s="498"/>
      <c r="AX5" s="62" t="s">
        <v>72</v>
      </c>
      <c r="AY5" s="53"/>
      <c r="AZ5" s="602">
        <v>160</v>
      </c>
      <c r="BA5" s="602"/>
      <c r="BB5" s="62" t="s">
        <v>73</v>
      </c>
      <c r="BC5" s="53"/>
      <c r="BD5" s="252"/>
      <c r="BE5" s="599"/>
      <c r="BF5"/>
    </row>
    <row r="6" spans="1:58" ht="20.25" customHeight="1">
      <c r="A6" s="252"/>
      <c r="B6" s="63"/>
      <c r="C6" s="63"/>
      <c r="D6" s="63"/>
      <c r="E6" s="63"/>
      <c r="F6" s="63"/>
      <c r="G6" s="63"/>
      <c r="H6" s="63"/>
      <c r="I6" s="63"/>
      <c r="J6" s="63"/>
      <c r="K6" s="64"/>
      <c r="L6" s="64"/>
      <c r="M6" s="64"/>
      <c r="N6" s="63"/>
      <c r="O6" s="499"/>
      <c r="P6" s="66"/>
      <c r="Q6" s="66"/>
      <c r="R6" s="67"/>
      <c r="S6" s="58"/>
      <c r="T6" s="252"/>
      <c r="U6" s="252"/>
      <c r="V6" s="252"/>
      <c r="W6" s="252"/>
      <c r="X6" s="252"/>
      <c r="Y6" s="252"/>
      <c r="Z6" s="490"/>
      <c r="AA6" s="490"/>
      <c r="AB6" s="488"/>
      <c r="AC6" s="488"/>
      <c r="AD6" s="500"/>
      <c r="AE6" s="483"/>
      <c r="AF6" s="483"/>
      <c r="AG6" s="483"/>
      <c r="AH6" s="252"/>
      <c r="AI6" s="252"/>
      <c r="AJ6" s="252"/>
      <c r="AK6" s="252"/>
      <c r="AL6" s="483"/>
      <c r="AM6" s="483"/>
      <c r="AN6" s="501"/>
      <c r="AO6" s="93"/>
      <c r="AP6" s="93"/>
      <c r="AQ6" s="79"/>
      <c r="AR6" s="79"/>
      <c r="AS6" s="79"/>
      <c r="AT6" s="79"/>
      <c r="AU6" s="79"/>
      <c r="AV6" s="79"/>
      <c r="AW6" s="255" t="s">
        <v>74</v>
      </c>
      <c r="AX6" s="53"/>
      <c r="AY6" s="53"/>
      <c r="AZ6" s="256">
        <f>DAY(EOMONTH(DATE(X2,AB2,1),0))</f>
        <v>30</v>
      </c>
      <c r="BA6" s="256"/>
      <c r="BB6" s="62" t="s">
        <v>75</v>
      </c>
      <c r="BC6" s="252"/>
      <c r="BD6" s="252"/>
      <c r="BE6" s="599"/>
      <c r="BF6"/>
    </row>
    <row r="7" spans="1:58" ht="20.25" customHeight="1" thickBot="1">
      <c r="A7" s="502"/>
      <c r="B7" s="502"/>
      <c r="C7" s="107"/>
      <c r="D7" s="107"/>
      <c r="E7" s="502"/>
      <c r="F7" s="502"/>
      <c r="G7" s="89"/>
      <c r="H7" s="502"/>
      <c r="I7" s="502"/>
      <c r="J7" s="502"/>
      <c r="K7" s="502"/>
      <c r="L7" s="502"/>
      <c r="M7" s="502"/>
      <c r="N7" s="502"/>
      <c r="O7" s="502"/>
      <c r="P7" s="502"/>
      <c r="Q7" s="502"/>
      <c r="R7" s="502"/>
      <c r="S7" s="107"/>
      <c r="T7" s="502"/>
      <c r="U7" s="502"/>
      <c r="V7" s="502"/>
      <c r="W7" s="502"/>
      <c r="X7" s="502"/>
      <c r="Y7" s="502"/>
      <c r="Z7" s="502"/>
      <c r="AA7" s="502"/>
      <c r="AB7" s="502"/>
      <c r="AC7" s="502"/>
      <c r="AD7" s="502"/>
      <c r="AE7" s="502"/>
      <c r="AF7" s="502"/>
      <c r="AG7" s="502"/>
      <c r="AH7" s="502"/>
      <c r="AI7" s="502"/>
      <c r="AJ7" s="107"/>
      <c r="AK7" s="502"/>
      <c r="AL7" s="502"/>
      <c r="AM7" s="502"/>
      <c r="AN7" s="502"/>
      <c r="AO7" s="502"/>
      <c r="AP7" s="502"/>
      <c r="AQ7" s="502"/>
      <c r="AR7" s="502"/>
      <c r="AS7" s="502"/>
      <c r="AT7" s="502"/>
      <c r="AU7" s="502"/>
      <c r="AV7" s="502"/>
      <c r="AW7" s="502"/>
      <c r="AX7" s="502"/>
      <c r="AY7" s="502"/>
      <c r="AZ7" s="502"/>
      <c r="BA7" s="502"/>
      <c r="BB7" s="502"/>
      <c r="BC7" s="266"/>
      <c r="BD7" s="266"/>
      <c r="BE7" s="603"/>
      <c r="BF7"/>
    </row>
    <row r="8" spans="1:58" ht="20.25" customHeight="1" thickBot="1">
      <c r="A8" s="502"/>
      <c r="B8" s="267" t="s">
        <v>14</v>
      </c>
      <c r="C8" s="503" t="s">
        <v>282</v>
      </c>
      <c r="D8" s="503"/>
      <c r="E8" s="271" t="s">
        <v>283</v>
      </c>
      <c r="F8" s="271"/>
      <c r="G8" s="271" t="s">
        <v>284</v>
      </c>
      <c r="H8" s="271"/>
      <c r="I8" s="271"/>
      <c r="J8" s="271"/>
      <c r="K8" s="271"/>
      <c r="L8" s="272" t="s">
        <v>285</v>
      </c>
      <c r="M8" s="272"/>
      <c r="N8" s="272"/>
      <c r="O8" s="272"/>
      <c r="P8" s="504" t="s">
        <v>286</v>
      </c>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273" t="str">
        <f>IF(AZ3="４週","(9)1～4週目の勤務時間数合計","(9)1か月の勤務時間数合計")</f>
        <v>(9)1～4週目の勤務時間数合計</v>
      </c>
      <c r="AV8" s="273"/>
      <c r="AW8" s="273" t="s">
        <v>287</v>
      </c>
      <c r="AX8" s="273"/>
      <c r="AY8" s="505" t="s">
        <v>288</v>
      </c>
      <c r="AZ8" s="505"/>
      <c r="BA8" s="505"/>
      <c r="BB8" s="505"/>
      <c r="BC8" s="505"/>
      <c r="BD8" s="505"/>
      <c r="BE8"/>
      <c r="BF8"/>
    </row>
    <row r="9" spans="1:58" ht="20.25" customHeight="1" thickBot="1">
      <c r="A9" s="502"/>
      <c r="B9" s="267"/>
      <c r="C9" s="503"/>
      <c r="D9" s="503"/>
      <c r="E9" s="271"/>
      <c r="F9" s="271"/>
      <c r="G9" s="271"/>
      <c r="H9" s="271"/>
      <c r="I9" s="271"/>
      <c r="J9" s="271"/>
      <c r="K9" s="271"/>
      <c r="L9" s="272"/>
      <c r="M9" s="272"/>
      <c r="N9" s="272"/>
      <c r="O9" s="272"/>
      <c r="P9" s="278" t="s">
        <v>90</v>
      </c>
      <c r="Q9" s="278"/>
      <c r="R9" s="278"/>
      <c r="S9" s="278"/>
      <c r="T9" s="278"/>
      <c r="U9" s="278"/>
      <c r="V9" s="278"/>
      <c r="W9" s="278" t="s">
        <v>91</v>
      </c>
      <c r="X9" s="278"/>
      <c r="Y9" s="278"/>
      <c r="Z9" s="278"/>
      <c r="AA9" s="278"/>
      <c r="AB9" s="278"/>
      <c r="AC9" s="278"/>
      <c r="AD9" s="278" t="s">
        <v>92</v>
      </c>
      <c r="AE9" s="278"/>
      <c r="AF9" s="278"/>
      <c r="AG9" s="278"/>
      <c r="AH9" s="278"/>
      <c r="AI9" s="278"/>
      <c r="AJ9" s="278"/>
      <c r="AK9" s="278" t="s">
        <v>93</v>
      </c>
      <c r="AL9" s="278"/>
      <c r="AM9" s="278"/>
      <c r="AN9" s="278"/>
      <c r="AO9" s="278"/>
      <c r="AP9" s="278"/>
      <c r="AQ9" s="278"/>
      <c r="AR9" s="278" t="s">
        <v>94</v>
      </c>
      <c r="AS9" s="278"/>
      <c r="AT9" s="278"/>
      <c r="AU9" s="273"/>
      <c r="AV9" s="273"/>
      <c r="AW9" s="273"/>
      <c r="AX9" s="273"/>
      <c r="AY9" s="505"/>
      <c r="AZ9" s="505"/>
      <c r="BA9" s="505"/>
      <c r="BB9" s="505"/>
      <c r="BC9" s="505"/>
      <c r="BD9" s="505"/>
      <c r="BE9"/>
      <c r="BF9"/>
    </row>
    <row r="10" spans="1:58" ht="20.25" customHeight="1" thickBot="1">
      <c r="A10" s="502"/>
      <c r="B10" s="267"/>
      <c r="C10" s="503"/>
      <c r="D10" s="503"/>
      <c r="E10" s="271"/>
      <c r="F10" s="271"/>
      <c r="G10" s="271"/>
      <c r="H10" s="271"/>
      <c r="I10" s="271"/>
      <c r="J10" s="271"/>
      <c r="K10" s="271"/>
      <c r="L10" s="272"/>
      <c r="M10" s="272"/>
      <c r="N10" s="272"/>
      <c r="O10" s="272"/>
      <c r="P10" s="280">
        <f>DAY(DATE($X$2,$AB$2,1))</f>
        <v>1</v>
      </c>
      <c r="Q10" s="281">
        <f>DAY(DATE($X$2,$AB$2,2))</f>
        <v>2</v>
      </c>
      <c r="R10" s="281">
        <f>DAY(DATE($X$2,$AB$2,3))</f>
        <v>3</v>
      </c>
      <c r="S10" s="281">
        <f>DAY(DATE($X$2,$AB$2,4))</f>
        <v>4</v>
      </c>
      <c r="T10" s="281">
        <f>DAY(DATE($X$2,$AB$2,5))</f>
        <v>5</v>
      </c>
      <c r="U10" s="281">
        <f>DAY(DATE($X$2,$AB$2,6))</f>
        <v>6</v>
      </c>
      <c r="V10" s="282">
        <f>DAY(DATE($X$2,$AB$2,7))</f>
        <v>7</v>
      </c>
      <c r="W10" s="280">
        <f>DAY(DATE($X$2,$AB$2,8))</f>
        <v>8</v>
      </c>
      <c r="X10" s="281">
        <f>DAY(DATE($X$2,$AB$2,9))</f>
        <v>9</v>
      </c>
      <c r="Y10" s="281">
        <f>DAY(DATE($X$2,$AB$2,10))</f>
        <v>10</v>
      </c>
      <c r="Z10" s="281">
        <f>DAY(DATE($X$2,$AB$2,11))</f>
        <v>11</v>
      </c>
      <c r="AA10" s="281">
        <f>DAY(DATE($X$2,$AB$2,12))</f>
        <v>12</v>
      </c>
      <c r="AB10" s="281">
        <f>DAY(DATE($X$2,$AB$2,13))</f>
        <v>13</v>
      </c>
      <c r="AC10" s="282">
        <f>DAY(DATE($X$2,$AB$2,14))</f>
        <v>14</v>
      </c>
      <c r="AD10" s="280">
        <f>DAY(DATE($X$2,$AB$2,15))</f>
        <v>15</v>
      </c>
      <c r="AE10" s="281">
        <f>DAY(DATE($X$2,$AB$2,16))</f>
        <v>16</v>
      </c>
      <c r="AF10" s="281">
        <f>DAY(DATE($X$2,$AB$2,17))</f>
        <v>17</v>
      </c>
      <c r="AG10" s="281">
        <f>DAY(DATE($X$2,$AB$2,18))</f>
        <v>18</v>
      </c>
      <c r="AH10" s="281">
        <f>DAY(DATE($X$2,$AB$2,19))</f>
        <v>19</v>
      </c>
      <c r="AI10" s="281">
        <f>DAY(DATE($X$2,$AB$2,20))</f>
        <v>20</v>
      </c>
      <c r="AJ10" s="282">
        <f>DAY(DATE($X$2,$AB$2,21))</f>
        <v>21</v>
      </c>
      <c r="AK10" s="280">
        <f>DAY(DATE($X$2,$AB$2,22))</f>
        <v>22</v>
      </c>
      <c r="AL10" s="281">
        <f>DAY(DATE($X$2,$AB$2,23))</f>
        <v>23</v>
      </c>
      <c r="AM10" s="281">
        <f>DAY(DATE($X$2,$AB$2,24))</f>
        <v>24</v>
      </c>
      <c r="AN10" s="281">
        <f>DAY(DATE($X$2,$AB$2,25))</f>
        <v>25</v>
      </c>
      <c r="AO10" s="281">
        <f>DAY(DATE($X$2,$AB$2,26))</f>
        <v>26</v>
      </c>
      <c r="AP10" s="281">
        <f>DAY(DATE($X$2,$AB$2,27))</f>
        <v>27</v>
      </c>
      <c r="AQ10" s="282">
        <f>DAY(DATE($X$2,$AB$2,28))</f>
        <v>28</v>
      </c>
      <c r="AR10" s="280" t="str">
        <f>IF(AZ3="暦月",IF(DAY(DATE($X$2,$AB$2,29))=29,29,""),"")</f>
        <v/>
      </c>
      <c r="AS10" s="281" t="str">
        <f>IF(AZ3="暦月",IF(DAY(DATE($X$2,$AB$2,30))=30,30,""),"")</f>
        <v/>
      </c>
      <c r="AT10" s="282" t="str">
        <f>IF(AZ3="暦月",IF(DAY(DATE($X$2,$AB$2,31))=31,31,""),"")</f>
        <v/>
      </c>
      <c r="AU10" s="273"/>
      <c r="AV10" s="273"/>
      <c r="AW10" s="273"/>
      <c r="AX10" s="273"/>
      <c r="AY10" s="505"/>
      <c r="AZ10" s="505"/>
      <c r="BA10" s="505"/>
      <c r="BB10" s="505"/>
      <c r="BC10" s="505"/>
      <c r="BD10" s="505"/>
      <c r="BE10"/>
      <c r="BF10"/>
    </row>
    <row r="11" spans="1:58" ht="20.25" hidden="1" customHeight="1">
      <c r="A11" s="502"/>
      <c r="B11" s="267"/>
      <c r="C11" s="503"/>
      <c r="D11" s="503"/>
      <c r="E11" s="271"/>
      <c r="F11" s="271"/>
      <c r="G11" s="271"/>
      <c r="H11" s="271"/>
      <c r="I11" s="271"/>
      <c r="J11" s="271"/>
      <c r="K11" s="271"/>
      <c r="L11" s="272"/>
      <c r="M11" s="272"/>
      <c r="N11" s="272"/>
      <c r="O11" s="272"/>
      <c r="P11" s="280">
        <f>WEEKDAY(DATE($X$2,$AB$2,1))</f>
        <v>6</v>
      </c>
      <c r="Q11" s="281">
        <f>WEEKDAY(DATE($X$2,$AB$2,2))</f>
        <v>7</v>
      </c>
      <c r="R11" s="281">
        <f>WEEKDAY(DATE($X$2,$AB$2,3))</f>
        <v>1</v>
      </c>
      <c r="S11" s="281">
        <f>WEEKDAY(DATE($X$2,$AB$2,4))</f>
        <v>2</v>
      </c>
      <c r="T11" s="281">
        <f>WEEKDAY(DATE($X$2,$AB$2,5))</f>
        <v>3</v>
      </c>
      <c r="U11" s="281">
        <f>WEEKDAY(DATE($X$2,$AB$2,6))</f>
        <v>4</v>
      </c>
      <c r="V11" s="282">
        <f>WEEKDAY(DATE($X$2,$AB$2,7))</f>
        <v>5</v>
      </c>
      <c r="W11" s="280">
        <f>WEEKDAY(DATE($X$2,$AB$2,8))</f>
        <v>6</v>
      </c>
      <c r="X11" s="281">
        <f>WEEKDAY(DATE($X$2,$AB$2,9))</f>
        <v>7</v>
      </c>
      <c r="Y11" s="281">
        <f>WEEKDAY(DATE($X$2,$AB$2,10))</f>
        <v>1</v>
      </c>
      <c r="Z11" s="281">
        <f>WEEKDAY(DATE($X$2,$AB$2,11))</f>
        <v>2</v>
      </c>
      <c r="AA11" s="281">
        <f>WEEKDAY(DATE($X$2,$AB$2,12))</f>
        <v>3</v>
      </c>
      <c r="AB11" s="281">
        <f>WEEKDAY(DATE($X$2,$AB$2,13))</f>
        <v>4</v>
      </c>
      <c r="AC11" s="282">
        <f>WEEKDAY(DATE($X$2,$AB$2,14))</f>
        <v>5</v>
      </c>
      <c r="AD11" s="280">
        <f>WEEKDAY(DATE($X$2,$AB$2,15))</f>
        <v>6</v>
      </c>
      <c r="AE11" s="281">
        <f>WEEKDAY(DATE($X$2,$AB$2,16))</f>
        <v>7</v>
      </c>
      <c r="AF11" s="281">
        <f>WEEKDAY(DATE($X$2,$AB$2,17))</f>
        <v>1</v>
      </c>
      <c r="AG11" s="281">
        <f>WEEKDAY(DATE($X$2,$AB$2,18))</f>
        <v>2</v>
      </c>
      <c r="AH11" s="281">
        <f>WEEKDAY(DATE($X$2,$AB$2,19))</f>
        <v>3</v>
      </c>
      <c r="AI11" s="281">
        <f>WEEKDAY(DATE($X$2,$AB$2,20))</f>
        <v>4</v>
      </c>
      <c r="AJ11" s="282">
        <f>WEEKDAY(DATE($X$2,$AB$2,21))</f>
        <v>5</v>
      </c>
      <c r="AK11" s="280">
        <f>WEEKDAY(DATE($X$2,$AB$2,22))</f>
        <v>6</v>
      </c>
      <c r="AL11" s="281">
        <f>WEEKDAY(DATE($X$2,$AB$2,23))</f>
        <v>7</v>
      </c>
      <c r="AM11" s="281">
        <f>WEEKDAY(DATE($X$2,$AB$2,24))</f>
        <v>1</v>
      </c>
      <c r="AN11" s="281">
        <f>WEEKDAY(DATE($X$2,$AB$2,25))</f>
        <v>2</v>
      </c>
      <c r="AO11" s="281">
        <f>WEEKDAY(DATE($X$2,$AB$2,26))</f>
        <v>3</v>
      </c>
      <c r="AP11" s="281">
        <f>WEEKDAY(DATE($X$2,$AB$2,27))</f>
        <v>4</v>
      </c>
      <c r="AQ11" s="282">
        <f>WEEKDAY(DATE($X$2,$AB$2,28))</f>
        <v>5</v>
      </c>
      <c r="AR11" s="280">
        <f>IF(AR10=29,WEEKDAY(DATE($X$2,$AB$2,29)),0)</f>
        <v>0</v>
      </c>
      <c r="AS11" s="281">
        <f>IF(AS10=30,WEEKDAY(DATE($X$2,$AB$2,30)),0)</f>
        <v>0</v>
      </c>
      <c r="AT11" s="282">
        <f>IF(AT10=31,WEEKDAY(DATE($X$2,$AB$2,31)),0)</f>
        <v>0</v>
      </c>
      <c r="AU11" s="273"/>
      <c r="AV11" s="273"/>
      <c r="AW11" s="273"/>
      <c r="AX11" s="273"/>
      <c r="AY11" s="505"/>
      <c r="AZ11" s="505"/>
      <c r="BA11" s="505"/>
      <c r="BB11" s="505"/>
      <c r="BC11" s="505"/>
      <c r="BD11" s="505"/>
      <c r="BE11"/>
      <c r="BF11"/>
    </row>
    <row r="12" spans="1:58" ht="20.25" customHeight="1" thickBot="1">
      <c r="A12" s="502"/>
      <c r="B12" s="267"/>
      <c r="C12" s="503"/>
      <c r="D12" s="503"/>
      <c r="E12" s="271"/>
      <c r="F12" s="271"/>
      <c r="G12" s="271"/>
      <c r="H12" s="271"/>
      <c r="I12" s="271"/>
      <c r="J12" s="271"/>
      <c r="K12" s="271"/>
      <c r="L12" s="272"/>
      <c r="M12" s="272"/>
      <c r="N12" s="272"/>
      <c r="O12" s="272"/>
      <c r="P12" s="285" t="str">
        <f t="shared" ref="P12:AQ12" si="0">IF(P11=1,"日",IF(P11=2,"月",IF(P11=3,"火",IF(P11=4,"水",IF(P11=5,"木",IF(P11=6,"金","土"))))))</f>
        <v>金</v>
      </c>
      <c r="Q12" s="286" t="str">
        <f t="shared" si="0"/>
        <v>土</v>
      </c>
      <c r="R12" s="286" t="str">
        <f t="shared" si="0"/>
        <v>日</v>
      </c>
      <c r="S12" s="286" t="str">
        <f t="shared" si="0"/>
        <v>月</v>
      </c>
      <c r="T12" s="286" t="str">
        <f t="shared" si="0"/>
        <v>火</v>
      </c>
      <c r="U12" s="286" t="str">
        <f t="shared" si="0"/>
        <v>水</v>
      </c>
      <c r="V12" s="287" t="str">
        <f t="shared" si="0"/>
        <v>木</v>
      </c>
      <c r="W12" s="285" t="str">
        <f t="shared" si="0"/>
        <v>金</v>
      </c>
      <c r="X12" s="286" t="str">
        <f t="shared" si="0"/>
        <v>土</v>
      </c>
      <c r="Y12" s="286" t="str">
        <f t="shared" si="0"/>
        <v>日</v>
      </c>
      <c r="Z12" s="286" t="str">
        <f t="shared" si="0"/>
        <v>月</v>
      </c>
      <c r="AA12" s="286" t="str">
        <f t="shared" si="0"/>
        <v>火</v>
      </c>
      <c r="AB12" s="286" t="str">
        <f t="shared" si="0"/>
        <v>水</v>
      </c>
      <c r="AC12" s="287" t="str">
        <f t="shared" si="0"/>
        <v>木</v>
      </c>
      <c r="AD12" s="285" t="str">
        <f t="shared" si="0"/>
        <v>金</v>
      </c>
      <c r="AE12" s="286" t="str">
        <f t="shared" si="0"/>
        <v>土</v>
      </c>
      <c r="AF12" s="286" t="str">
        <f t="shared" si="0"/>
        <v>日</v>
      </c>
      <c r="AG12" s="286" t="str">
        <f t="shared" si="0"/>
        <v>月</v>
      </c>
      <c r="AH12" s="286" t="str">
        <f t="shared" si="0"/>
        <v>火</v>
      </c>
      <c r="AI12" s="286" t="str">
        <f t="shared" si="0"/>
        <v>水</v>
      </c>
      <c r="AJ12" s="287" t="str">
        <f t="shared" si="0"/>
        <v>木</v>
      </c>
      <c r="AK12" s="285" t="str">
        <f t="shared" si="0"/>
        <v>金</v>
      </c>
      <c r="AL12" s="286" t="str">
        <f t="shared" si="0"/>
        <v>土</v>
      </c>
      <c r="AM12" s="286" t="str">
        <f t="shared" si="0"/>
        <v>日</v>
      </c>
      <c r="AN12" s="286" t="str">
        <f t="shared" si="0"/>
        <v>月</v>
      </c>
      <c r="AO12" s="286" t="str">
        <f t="shared" si="0"/>
        <v>火</v>
      </c>
      <c r="AP12" s="286" t="str">
        <f t="shared" si="0"/>
        <v>水</v>
      </c>
      <c r="AQ12" s="287" t="str">
        <f t="shared" si="0"/>
        <v>木</v>
      </c>
      <c r="AR12" s="286" t="str">
        <f>IF(AR11=1,"日",IF(AR11=2,"月",IF(AR11=3,"火",IF(AR11=4,"水",IF(AR11=5,"木",IF(AR11=6,"金",IF(AR11=0,"","土")))))))</f>
        <v/>
      </c>
      <c r="AS12" s="286" t="str">
        <f>IF(AS11=1,"日",IF(AS11=2,"月",IF(AS11=3,"火",IF(AS11=4,"水",IF(AS11=5,"木",IF(AS11=6,"金",IF(AS11=0,"","土")))))))</f>
        <v/>
      </c>
      <c r="AT12" s="286" t="str">
        <f>IF(AT11=1,"日",IF(AT11=2,"月",IF(AT11=3,"火",IF(AT11=4,"水",IF(AT11=5,"木",IF(AT11=6,"金",IF(AT11=0,"","土")))))))</f>
        <v/>
      </c>
      <c r="AU12" s="273"/>
      <c r="AV12" s="273"/>
      <c r="AW12" s="273"/>
      <c r="AX12" s="273"/>
      <c r="AY12" s="505"/>
      <c r="AZ12" s="505"/>
      <c r="BA12" s="505"/>
      <c r="BB12" s="505"/>
      <c r="BC12" s="505"/>
      <c r="BD12" s="505"/>
      <c r="BE12"/>
      <c r="BF12"/>
    </row>
    <row r="13" spans="1:58" ht="39.950000000000003" customHeight="1">
      <c r="A13" s="502"/>
      <c r="B13" s="508">
        <v>1</v>
      </c>
      <c r="C13" s="604" t="s">
        <v>16</v>
      </c>
      <c r="D13" s="604"/>
      <c r="E13" s="510" t="s">
        <v>25</v>
      </c>
      <c r="F13" s="510"/>
      <c r="G13" s="605" t="s">
        <v>155</v>
      </c>
      <c r="H13" s="605"/>
      <c r="I13" s="605"/>
      <c r="J13" s="605"/>
      <c r="K13" s="605"/>
      <c r="L13" s="606" t="s">
        <v>156</v>
      </c>
      <c r="M13" s="606"/>
      <c r="N13" s="606"/>
      <c r="O13" s="606"/>
      <c r="P13" s="513">
        <v>8</v>
      </c>
      <c r="Q13" s="514">
        <v>8</v>
      </c>
      <c r="R13" s="514">
        <v>8</v>
      </c>
      <c r="S13" s="514"/>
      <c r="T13" s="514"/>
      <c r="U13" s="514">
        <v>8</v>
      </c>
      <c r="V13" s="515">
        <v>8</v>
      </c>
      <c r="W13" s="513">
        <v>8</v>
      </c>
      <c r="X13" s="514">
        <v>8</v>
      </c>
      <c r="Y13" s="514">
        <v>8</v>
      </c>
      <c r="Z13" s="514"/>
      <c r="AA13" s="514"/>
      <c r="AB13" s="514">
        <v>8</v>
      </c>
      <c r="AC13" s="515">
        <v>8</v>
      </c>
      <c r="AD13" s="513">
        <v>8</v>
      </c>
      <c r="AE13" s="514">
        <v>8</v>
      </c>
      <c r="AF13" s="514">
        <v>8</v>
      </c>
      <c r="AG13" s="514"/>
      <c r="AH13" s="514"/>
      <c r="AI13" s="514">
        <v>8</v>
      </c>
      <c r="AJ13" s="515">
        <v>8</v>
      </c>
      <c r="AK13" s="513">
        <v>8</v>
      </c>
      <c r="AL13" s="514">
        <v>8</v>
      </c>
      <c r="AM13" s="514">
        <v>8</v>
      </c>
      <c r="AN13" s="514"/>
      <c r="AO13" s="514"/>
      <c r="AP13" s="514">
        <v>8</v>
      </c>
      <c r="AQ13" s="515">
        <v>8</v>
      </c>
      <c r="AR13" s="513"/>
      <c r="AS13" s="514"/>
      <c r="AT13" s="515"/>
      <c r="AU13" s="516">
        <f t="shared" ref="AU13:AU30" si="1">IF($AZ$3="４週",SUM(P13:AQ13),IF($AZ$3="暦月",SUM(P13:AT13),""))</f>
        <v>160</v>
      </c>
      <c r="AV13" s="516"/>
      <c r="AW13" s="517">
        <f t="shared" ref="AW13:AW30" si="2">IF($AZ$3="４週",AU13/4,IF($AZ$3="暦月",AU13/($AZ$6/7),""))</f>
        <v>40</v>
      </c>
      <c r="AX13" s="517"/>
      <c r="AY13" s="518"/>
      <c r="AZ13" s="518"/>
      <c r="BA13" s="518"/>
      <c r="BB13" s="518"/>
      <c r="BC13" s="518"/>
      <c r="BD13" s="518"/>
      <c r="BE13"/>
      <c r="BF13"/>
    </row>
    <row r="14" spans="1:58" ht="39.950000000000003" customHeight="1">
      <c r="A14" s="502"/>
      <c r="B14" s="519">
        <f t="shared" ref="B14:B30" si="3">B13+1</f>
        <v>2</v>
      </c>
      <c r="C14" s="607" t="s">
        <v>259</v>
      </c>
      <c r="D14" s="607"/>
      <c r="E14" s="521" t="s">
        <v>25</v>
      </c>
      <c r="F14" s="521"/>
      <c r="G14" s="608" t="s">
        <v>163</v>
      </c>
      <c r="H14" s="608"/>
      <c r="I14" s="608"/>
      <c r="J14" s="608"/>
      <c r="K14" s="608"/>
      <c r="L14" s="609" t="s">
        <v>156</v>
      </c>
      <c r="M14" s="609"/>
      <c r="N14" s="609"/>
      <c r="O14" s="609"/>
      <c r="P14" s="524">
        <v>8</v>
      </c>
      <c r="Q14" s="525">
        <v>8</v>
      </c>
      <c r="R14" s="525"/>
      <c r="S14" s="525">
        <v>8</v>
      </c>
      <c r="T14" s="525">
        <v>8</v>
      </c>
      <c r="U14" s="525">
        <v>8</v>
      </c>
      <c r="V14" s="526"/>
      <c r="W14" s="524">
        <v>8</v>
      </c>
      <c r="X14" s="525">
        <v>8</v>
      </c>
      <c r="Y14" s="525"/>
      <c r="Z14" s="525">
        <v>8</v>
      </c>
      <c r="AA14" s="525">
        <v>8</v>
      </c>
      <c r="AB14" s="525">
        <v>8</v>
      </c>
      <c r="AC14" s="526"/>
      <c r="AD14" s="524">
        <v>8</v>
      </c>
      <c r="AE14" s="525">
        <v>8</v>
      </c>
      <c r="AF14" s="525"/>
      <c r="AG14" s="525">
        <v>8</v>
      </c>
      <c r="AH14" s="525">
        <v>8</v>
      </c>
      <c r="AI14" s="525">
        <v>8</v>
      </c>
      <c r="AJ14" s="526"/>
      <c r="AK14" s="524">
        <v>8</v>
      </c>
      <c r="AL14" s="525">
        <v>8</v>
      </c>
      <c r="AM14" s="525"/>
      <c r="AN14" s="525">
        <v>8</v>
      </c>
      <c r="AO14" s="525">
        <v>8</v>
      </c>
      <c r="AP14" s="525">
        <v>8</v>
      </c>
      <c r="AQ14" s="526"/>
      <c r="AR14" s="524"/>
      <c r="AS14" s="525"/>
      <c r="AT14" s="526"/>
      <c r="AU14" s="527">
        <f t="shared" si="1"/>
        <v>160</v>
      </c>
      <c r="AV14" s="527"/>
      <c r="AW14" s="528">
        <f t="shared" si="2"/>
        <v>40</v>
      </c>
      <c r="AX14" s="528"/>
      <c r="AY14" s="529"/>
      <c r="AZ14" s="529"/>
      <c r="BA14" s="529"/>
      <c r="BB14" s="529"/>
      <c r="BC14" s="529"/>
      <c r="BD14" s="529"/>
      <c r="BE14"/>
      <c r="BF14"/>
    </row>
    <row r="15" spans="1:58" ht="39.950000000000003" customHeight="1">
      <c r="A15" s="502"/>
      <c r="B15" s="519">
        <f t="shared" si="3"/>
        <v>3</v>
      </c>
      <c r="C15" s="607" t="s">
        <v>258</v>
      </c>
      <c r="D15" s="607"/>
      <c r="E15" s="521" t="s">
        <v>25</v>
      </c>
      <c r="F15" s="521"/>
      <c r="G15" s="608" t="s">
        <v>328</v>
      </c>
      <c r="H15" s="608"/>
      <c r="I15" s="608"/>
      <c r="J15" s="608"/>
      <c r="K15" s="608"/>
      <c r="L15" s="609" t="s">
        <v>156</v>
      </c>
      <c r="M15" s="609"/>
      <c r="N15" s="609"/>
      <c r="O15" s="609"/>
      <c r="P15" s="524"/>
      <c r="Q15" s="525">
        <v>8</v>
      </c>
      <c r="R15" s="525">
        <v>8</v>
      </c>
      <c r="S15" s="525"/>
      <c r="T15" s="525">
        <v>8</v>
      </c>
      <c r="U15" s="525">
        <v>8</v>
      </c>
      <c r="V15" s="526">
        <v>8</v>
      </c>
      <c r="W15" s="524"/>
      <c r="X15" s="525">
        <v>8</v>
      </c>
      <c r="Y15" s="525">
        <v>8</v>
      </c>
      <c r="Z15" s="525"/>
      <c r="AA15" s="525">
        <v>8</v>
      </c>
      <c r="AB15" s="525">
        <v>8</v>
      </c>
      <c r="AC15" s="526">
        <v>8</v>
      </c>
      <c r="AD15" s="524"/>
      <c r="AE15" s="525">
        <v>8</v>
      </c>
      <c r="AF15" s="525">
        <v>8</v>
      </c>
      <c r="AG15" s="525"/>
      <c r="AH15" s="525">
        <v>8</v>
      </c>
      <c r="AI15" s="525">
        <v>8</v>
      </c>
      <c r="AJ15" s="526">
        <v>8</v>
      </c>
      <c r="AK15" s="524"/>
      <c r="AL15" s="525">
        <v>8</v>
      </c>
      <c r="AM15" s="525">
        <v>8</v>
      </c>
      <c r="AN15" s="525"/>
      <c r="AO15" s="525">
        <v>8</v>
      </c>
      <c r="AP15" s="525">
        <v>8</v>
      </c>
      <c r="AQ15" s="526">
        <v>8</v>
      </c>
      <c r="AR15" s="524"/>
      <c r="AS15" s="525"/>
      <c r="AT15" s="526"/>
      <c r="AU15" s="527">
        <f t="shared" si="1"/>
        <v>160</v>
      </c>
      <c r="AV15" s="527"/>
      <c r="AW15" s="528">
        <f t="shared" si="2"/>
        <v>40</v>
      </c>
      <c r="AX15" s="528"/>
      <c r="AY15" s="529"/>
      <c r="AZ15" s="529"/>
      <c r="BA15" s="529"/>
      <c r="BB15" s="529"/>
      <c r="BC15" s="529"/>
      <c r="BD15" s="529"/>
      <c r="BE15"/>
      <c r="BF15"/>
    </row>
    <row r="16" spans="1:58" ht="39.950000000000003" customHeight="1">
      <c r="A16" s="502"/>
      <c r="B16" s="519">
        <f t="shared" si="3"/>
        <v>4</v>
      </c>
      <c r="C16" s="607" t="s">
        <v>259</v>
      </c>
      <c r="D16" s="607"/>
      <c r="E16" s="521" t="s">
        <v>29</v>
      </c>
      <c r="F16" s="521"/>
      <c r="G16" s="608" t="s">
        <v>329</v>
      </c>
      <c r="H16" s="608"/>
      <c r="I16" s="608"/>
      <c r="J16" s="608"/>
      <c r="K16" s="608"/>
      <c r="L16" s="609" t="s">
        <v>156</v>
      </c>
      <c r="M16" s="609"/>
      <c r="N16" s="609"/>
      <c r="O16" s="609"/>
      <c r="P16" s="524">
        <v>4</v>
      </c>
      <c r="Q16" s="525">
        <v>4</v>
      </c>
      <c r="R16" s="525"/>
      <c r="S16" s="525"/>
      <c r="T16" s="525">
        <v>4</v>
      </c>
      <c r="U16" s="525">
        <v>4</v>
      </c>
      <c r="V16" s="526">
        <v>4</v>
      </c>
      <c r="W16" s="524">
        <v>4</v>
      </c>
      <c r="X16" s="525">
        <v>4</v>
      </c>
      <c r="Y16" s="525"/>
      <c r="Z16" s="525"/>
      <c r="AA16" s="525">
        <v>4</v>
      </c>
      <c r="AB16" s="525">
        <v>4</v>
      </c>
      <c r="AC16" s="526">
        <v>4</v>
      </c>
      <c r="AD16" s="524">
        <v>4</v>
      </c>
      <c r="AE16" s="525">
        <v>4</v>
      </c>
      <c r="AF16" s="525"/>
      <c r="AG16" s="525"/>
      <c r="AH16" s="525">
        <v>4</v>
      </c>
      <c r="AI16" s="525">
        <v>4</v>
      </c>
      <c r="AJ16" s="526">
        <v>4</v>
      </c>
      <c r="AK16" s="524">
        <v>4</v>
      </c>
      <c r="AL16" s="525">
        <v>4</v>
      </c>
      <c r="AM16" s="525"/>
      <c r="AN16" s="525"/>
      <c r="AO16" s="525">
        <v>4</v>
      </c>
      <c r="AP16" s="525">
        <v>4</v>
      </c>
      <c r="AQ16" s="526">
        <v>4</v>
      </c>
      <c r="AR16" s="524"/>
      <c r="AS16" s="525"/>
      <c r="AT16" s="526"/>
      <c r="AU16" s="527">
        <f t="shared" si="1"/>
        <v>80</v>
      </c>
      <c r="AV16" s="527"/>
      <c r="AW16" s="528">
        <f t="shared" si="2"/>
        <v>20</v>
      </c>
      <c r="AX16" s="528"/>
      <c r="AY16" s="529"/>
      <c r="AZ16" s="529"/>
      <c r="BA16" s="529"/>
      <c r="BB16" s="529"/>
      <c r="BC16" s="529"/>
      <c r="BD16" s="529"/>
      <c r="BE16"/>
      <c r="BF16"/>
    </row>
    <row r="17" spans="1:58" ht="39.950000000000003" customHeight="1">
      <c r="A17" s="502"/>
      <c r="B17" s="519">
        <f t="shared" si="3"/>
        <v>5</v>
      </c>
      <c r="C17" s="607" t="s">
        <v>259</v>
      </c>
      <c r="D17" s="607"/>
      <c r="E17" s="521" t="s">
        <v>29</v>
      </c>
      <c r="F17" s="521"/>
      <c r="G17" s="608" t="s">
        <v>329</v>
      </c>
      <c r="H17" s="608"/>
      <c r="I17" s="608"/>
      <c r="J17" s="608"/>
      <c r="K17" s="608"/>
      <c r="L17" s="609" t="s">
        <v>156</v>
      </c>
      <c r="M17" s="609"/>
      <c r="N17" s="609"/>
      <c r="O17" s="609"/>
      <c r="P17" s="524">
        <v>4</v>
      </c>
      <c r="Q17" s="525">
        <v>4</v>
      </c>
      <c r="R17" s="525"/>
      <c r="S17" s="525"/>
      <c r="T17" s="525">
        <v>4</v>
      </c>
      <c r="U17" s="525">
        <v>4</v>
      </c>
      <c r="V17" s="526">
        <v>4</v>
      </c>
      <c r="W17" s="524">
        <v>4</v>
      </c>
      <c r="X17" s="525">
        <v>4</v>
      </c>
      <c r="Y17" s="525"/>
      <c r="Z17" s="525"/>
      <c r="AA17" s="525">
        <v>4</v>
      </c>
      <c r="AB17" s="525">
        <v>4</v>
      </c>
      <c r="AC17" s="526">
        <v>4</v>
      </c>
      <c r="AD17" s="524">
        <v>4</v>
      </c>
      <c r="AE17" s="525">
        <v>4</v>
      </c>
      <c r="AF17" s="525"/>
      <c r="AG17" s="525"/>
      <c r="AH17" s="525">
        <v>4</v>
      </c>
      <c r="AI17" s="525">
        <v>4</v>
      </c>
      <c r="AJ17" s="526">
        <v>4</v>
      </c>
      <c r="AK17" s="524">
        <v>4</v>
      </c>
      <c r="AL17" s="525">
        <v>4</v>
      </c>
      <c r="AM17" s="525"/>
      <c r="AN17" s="525"/>
      <c r="AO17" s="525">
        <v>4</v>
      </c>
      <c r="AP17" s="525">
        <v>4</v>
      </c>
      <c r="AQ17" s="526">
        <v>4</v>
      </c>
      <c r="AR17" s="524"/>
      <c r="AS17" s="525"/>
      <c r="AT17" s="526"/>
      <c r="AU17" s="527">
        <f t="shared" si="1"/>
        <v>80</v>
      </c>
      <c r="AV17" s="527"/>
      <c r="AW17" s="528">
        <f t="shared" si="2"/>
        <v>20</v>
      </c>
      <c r="AX17" s="528"/>
      <c r="AY17" s="529"/>
      <c r="AZ17" s="529"/>
      <c r="BA17" s="529"/>
      <c r="BB17" s="529"/>
      <c r="BC17" s="529"/>
      <c r="BD17" s="529"/>
      <c r="BE17"/>
      <c r="BF17"/>
    </row>
    <row r="18" spans="1:58" ht="39.950000000000003" customHeight="1">
      <c r="A18" s="502"/>
      <c r="B18" s="519">
        <f t="shared" si="3"/>
        <v>6</v>
      </c>
      <c r="C18" s="607" t="s">
        <v>259</v>
      </c>
      <c r="D18" s="607"/>
      <c r="E18" s="521" t="s">
        <v>29</v>
      </c>
      <c r="F18" s="521"/>
      <c r="G18" s="608" t="s">
        <v>329</v>
      </c>
      <c r="H18" s="608"/>
      <c r="I18" s="608"/>
      <c r="J18" s="608"/>
      <c r="K18" s="608"/>
      <c r="L18" s="609" t="s">
        <v>156</v>
      </c>
      <c r="M18" s="609"/>
      <c r="N18" s="609"/>
      <c r="O18" s="609"/>
      <c r="P18" s="524"/>
      <c r="Q18" s="525">
        <v>4</v>
      </c>
      <c r="R18" s="525">
        <v>4</v>
      </c>
      <c r="S18" s="525">
        <v>4</v>
      </c>
      <c r="T18" s="525">
        <v>4</v>
      </c>
      <c r="U18" s="525"/>
      <c r="V18" s="526">
        <v>4</v>
      </c>
      <c r="W18" s="524"/>
      <c r="X18" s="525">
        <v>4</v>
      </c>
      <c r="Y18" s="525">
        <v>4</v>
      </c>
      <c r="Z18" s="525">
        <v>4</v>
      </c>
      <c r="AA18" s="525">
        <v>4</v>
      </c>
      <c r="AB18" s="525"/>
      <c r="AC18" s="526">
        <v>4</v>
      </c>
      <c r="AD18" s="524"/>
      <c r="AE18" s="525">
        <v>4</v>
      </c>
      <c r="AF18" s="525">
        <v>4</v>
      </c>
      <c r="AG18" s="525">
        <v>4</v>
      </c>
      <c r="AH18" s="525">
        <v>4</v>
      </c>
      <c r="AI18" s="525"/>
      <c r="AJ18" s="526">
        <v>4</v>
      </c>
      <c r="AK18" s="524"/>
      <c r="AL18" s="525">
        <v>4</v>
      </c>
      <c r="AM18" s="525">
        <v>4</v>
      </c>
      <c r="AN18" s="525">
        <v>4</v>
      </c>
      <c r="AO18" s="525">
        <v>4</v>
      </c>
      <c r="AP18" s="525"/>
      <c r="AQ18" s="526">
        <v>4</v>
      </c>
      <c r="AR18" s="524"/>
      <c r="AS18" s="525"/>
      <c r="AT18" s="526"/>
      <c r="AU18" s="527">
        <f t="shared" si="1"/>
        <v>80</v>
      </c>
      <c r="AV18" s="527"/>
      <c r="AW18" s="528">
        <f t="shared" si="2"/>
        <v>20</v>
      </c>
      <c r="AX18" s="528"/>
      <c r="AY18" s="529"/>
      <c r="AZ18" s="529"/>
      <c r="BA18" s="529"/>
      <c r="BB18" s="529"/>
      <c r="BC18" s="529"/>
      <c r="BD18" s="529"/>
      <c r="BE18"/>
      <c r="BF18"/>
    </row>
    <row r="19" spans="1:58" ht="39.950000000000003" customHeight="1">
      <c r="A19" s="502"/>
      <c r="B19" s="519">
        <f t="shared" si="3"/>
        <v>7</v>
      </c>
      <c r="C19" s="607" t="s">
        <v>259</v>
      </c>
      <c r="D19" s="607"/>
      <c r="E19" s="521" t="s">
        <v>29</v>
      </c>
      <c r="F19" s="521"/>
      <c r="G19" s="608" t="s">
        <v>329</v>
      </c>
      <c r="H19" s="608"/>
      <c r="I19" s="608"/>
      <c r="J19" s="608"/>
      <c r="K19" s="608"/>
      <c r="L19" s="609" t="s">
        <v>156</v>
      </c>
      <c r="M19" s="609"/>
      <c r="N19" s="609"/>
      <c r="O19" s="609"/>
      <c r="P19" s="524">
        <v>4</v>
      </c>
      <c r="Q19" s="525"/>
      <c r="R19" s="525">
        <v>4</v>
      </c>
      <c r="S19" s="525">
        <v>4</v>
      </c>
      <c r="T19" s="525"/>
      <c r="U19" s="525">
        <v>4</v>
      </c>
      <c r="V19" s="526">
        <v>4</v>
      </c>
      <c r="W19" s="524">
        <v>4</v>
      </c>
      <c r="X19" s="525"/>
      <c r="Y19" s="525">
        <v>4</v>
      </c>
      <c r="Z19" s="525">
        <v>4</v>
      </c>
      <c r="AA19" s="525"/>
      <c r="AB19" s="525"/>
      <c r="AC19" s="526">
        <v>4</v>
      </c>
      <c r="AD19" s="524">
        <v>4</v>
      </c>
      <c r="AE19" s="525"/>
      <c r="AF19" s="525">
        <v>4</v>
      </c>
      <c r="AG19" s="525">
        <v>4</v>
      </c>
      <c r="AH19" s="525"/>
      <c r="AI19" s="525"/>
      <c r="AJ19" s="526">
        <v>4</v>
      </c>
      <c r="AK19" s="524">
        <v>4</v>
      </c>
      <c r="AL19" s="525"/>
      <c r="AM19" s="525">
        <v>4</v>
      </c>
      <c r="AN19" s="525">
        <v>4</v>
      </c>
      <c r="AO19" s="525"/>
      <c r="AP19" s="525"/>
      <c r="AQ19" s="526">
        <v>4</v>
      </c>
      <c r="AR19" s="524"/>
      <c r="AS19" s="525"/>
      <c r="AT19" s="526"/>
      <c r="AU19" s="527">
        <f t="shared" si="1"/>
        <v>68</v>
      </c>
      <c r="AV19" s="527"/>
      <c r="AW19" s="528">
        <f t="shared" si="2"/>
        <v>17</v>
      </c>
      <c r="AX19" s="528"/>
      <c r="AY19" s="529"/>
      <c r="AZ19" s="529"/>
      <c r="BA19" s="529"/>
      <c r="BB19" s="529"/>
      <c r="BC19" s="529"/>
      <c r="BD19" s="529"/>
      <c r="BE19"/>
      <c r="BF19"/>
    </row>
    <row r="20" spans="1:58" ht="39.950000000000003" customHeight="1">
      <c r="A20" s="502"/>
      <c r="B20" s="519">
        <f t="shared" si="3"/>
        <v>8</v>
      </c>
      <c r="C20" s="607" t="s">
        <v>259</v>
      </c>
      <c r="D20" s="607"/>
      <c r="E20" s="521" t="s">
        <v>29</v>
      </c>
      <c r="F20" s="521"/>
      <c r="G20" s="608" t="s">
        <v>329</v>
      </c>
      <c r="H20" s="608"/>
      <c r="I20" s="608"/>
      <c r="J20" s="608"/>
      <c r="K20" s="608"/>
      <c r="L20" s="609" t="s">
        <v>156</v>
      </c>
      <c r="M20" s="609"/>
      <c r="N20" s="609"/>
      <c r="O20" s="609"/>
      <c r="P20" s="524">
        <v>4</v>
      </c>
      <c r="Q20" s="525"/>
      <c r="R20" s="525">
        <v>4</v>
      </c>
      <c r="S20" s="525">
        <v>4</v>
      </c>
      <c r="T20" s="525"/>
      <c r="U20" s="525"/>
      <c r="V20" s="526">
        <v>4</v>
      </c>
      <c r="W20" s="524">
        <v>4</v>
      </c>
      <c r="X20" s="525"/>
      <c r="Y20" s="525">
        <v>4</v>
      </c>
      <c r="Z20" s="525">
        <v>4</v>
      </c>
      <c r="AA20" s="525"/>
      <c r="AB20" s="525"/>
      <c r="AC20" s="526">
        <v>4</v>
      </c>
      <c r="AD20" s="524">
        <v>4</v>
      </c>
      <c r="AE20" s="525"/>
      <c r="AF20" s="525">
        <v>4</v>
      </c>
      <c r="AG20" s="525">
        <v>4</v>
      </c>
      <c r="AH20" s="525"/>
      <c r="AI20" s="525"/>
      <c r="AJ20" s="526">
        <v>4</v>
      </c>
      <c r="AK20" s="524">
        <v>4</v>
      </c>
      <c r="AL20" s="525"/>
      <c r="AM20" s="525">
        <v>4</v>
      </c>
      <c r="AN20" s="525">
        <v>4</v>
      </c>
      <c r="AO20" s="525"/>
      <c r="AP20" s="525"/>
      <c r="AQ20" s="526">
        <v>4</v>
      </c>
      <c r="AR20" s="524"/>
      <c r="AS20" s="525"/>
      <c r="AT20" s="526"/>
      <c r="AU20" s="527">
        <f t="shared" si="1"/>
        <v>64</v>
      </c>
      <c r="AV20" s="527"/>
      <c r="AW20" s="528">
        <f t="shared" si="2"/>
        <v>16</v>
      </c>
      <c r="AX20" s="528"/>
      <c r="AY20" s="529"/>
      <c r="AZ20" s="529"/>
      <c r="BA20" s="529"/>
      <c r="BB20" s="529"/>
      <c r="BC20" s="529"/>
      <c r="BD20" s="529"/>
      <c r="BE20"/>
      <c r="BF20"/>
    </row>
    <row r="21" spans="1:58" ht="39.950000000000003" customHeight="1">
      <c r="A21" s="502"/>
      <c r="B21" s="519">
        <f t="shared" si="3"/>
        <v>9</v>
      </c>
      <c r="C21" s="607" t="s">
        <v>259</v>
      </c>
      <c r="D21" s="607"/>
      <c r="E21" s="521" t="s">
        <v>29</v>
      </c>
      <c r="F21" s="521"/>
      <c r="G21" s="608" t="s">
        <v>329</v>
      </c>
      <c r="H21" s="608"/>
      <c r="I21" s="608"/>
      <c r="J21" s="608"/>
      <c r="K21" s="608"/>
      <c r="L21" s="609" t="s">
        <v>156</v>
      </c>
      <c r="M21" s="609"/>
      <c r="N21" s="609"/>
      <c r="O21" s="609"/>
      <c r="P21" s="524">
        <v>4</v>
      </c>
      <c r="Q21" s="525"/>
      <c r="R21" s="525">
        <v>4</v>
      </c>
      <c r="S21" s="525">
        <v>4</v>
      </c>
      <c r="T21" s="525"/>
      <c r="U21" s="525"/>
      <c r="V21" s="526"/>
      <c r="W21" s="524">
        <v>4</v>
      </c>
      <c r="X21" s="525"/>
      <c r="Y21" s="525">
        <v>4</v>
      </c>
      <c r="Z21" s="525">
        <v>4</v>
      </c>
      <c r="AA21" s="525"/>
      <c r="AB21" s="525">
        <v>4</v>
      </c>
      <c r="AC21" s="526"/>
      <c r="AD21" s="524">
        <v>4</v>
      </c>
      <c r="AE21" s="525"/>
      <c r="AF21" s="525">
        <v>4</v>
      </c>
      <c r="AG21" s="525">
        <v>4</v>
      </c>
      <c r="AH21" s="525"/>
      <c r="AI21" s="525">
        <v>4</v>
      </c>
      <c r="AJ21" s="526"/>
      <c r="AK21" s="524">
        <v>4</v>
      </c>
      <c r="AL21" s="525"/>
      <c r="AM21" s="525">
        <v>4</v>
      </c>
      <c r="AN21" s="525">
        <v>4</v>
      </c>
      <c r="AO21" s="525"/>
      <c r="AP21" s="525">
        <v>4</v>
      </c>
      <c r="AQ21" s="526"/>
      <c r="AR21" s="524"/>
      <c r="AS21" s="525"/>
      <c r="AT21" s="526"/>
      <c r="AU21" s="527">
        <f t="shared" si="1"/>
        <v>60</v>
      </c>
      <c r="AV21" s="527"/>
      <c r="AW21" s="528">
        <f t="shared" si="2"/>
        <v>15</v>
      </c>
      <c r="AX21" s="528"/>
      <c r="AY21" s="529"/>
      <c r="AZ21" s="529"/>
      <c r="BA21" s="529"/>
      <c r="BB21" s="529"/>
      <c r="BC21" s="529"/>
      <c r="BD21" s="529"/>
      <c r="BE21"/>
      <c r="BF21"/>
    </row>
    <row r="22" spans="1:58" ht="39.950000000000003" customHeight="1">
      <c r="A22" s="502"/>
      <c r="B22" s="519">
        <f t="shared" si="3"/>
        <v>10</v>
      </c>
      <c r="C22" s="607"/>
      <c r="D22" s="607"/>
      <c r="E22" s="521"/>
      <c r="F22" s="521"/>
      <c r="G22" s="608"/>
      <c r="H22" s="608"/>
      <c r="I22" s="608"/>
      <c r="J22" s="608"/>
      <c r="K22" s="608"/>
      <c r="L22" s="523"/>
      <c r="M22" s="523"/>
      <c r="N22" s="523"/>
      <c r="O22" s="523"/>
      <c r="P22" s="524"/>
      <c r="Q22" s="525"/>
      <c r="R22" s="525"/>
      <c r="S22" s="525"/>
      <c r="T22" s="525"/>
      <c r="U22" s="525"/>
      <c r="V22" s="526"/>
      <c r="W22" s="524"/>
      <c r="X22" s="525"/>
      <c r="Y22" s="525"/>
      <c r="Z22" s="525"/>
      <c r="AA22" s="525"/>
      <c r="AB22" s="525"/>
      <c r="AC22" s="526"/>
      <c r="AD22" s="524"/>
      <c r="AE22" s="525"/>
      <c r="AF22" s="525"/>
      <c r="AG22" s="525"/>
      <c r="AH22" s="525"/>
      <c r="AI22" s="525"/>
      <c r="AJ22" s="526"/>
      <c r="AK22" s="524"/>
      <c r="AL22" s="525"/>
      <c r="AM22" s="525"/>
      <c r="AN22" s="525"/>
      <c r="AO22" s="525"/>
      <c r="AP22" s="525"/>
      <c r="AQ22" s="526"/>
      <c r="AR22" s="524"/>
      <c r="AS22" s="525"/>
      <c r="AT22" s="526"/>
      <c r="AU22" s="527">
        <f t="shared" si="1"/>
        <v>0</v>
      </c>
      <c r="AV22" s="527"/>
      <c r="AW22" s="528">
        <f t="shared" si="2"/>
        <v>0</v>
      </c>
      <c r="AX22" s="528"/>
      <c r="AY22" s="529"/>
      <c r="AZ22" s="529"/>
      <c r="BA22" s="529"/>
      <c r="BB22" s="529"/>
      <c r="BC22" s="529"/>
      <c r="BD22" s="529"/>
      <c r="BE22"/>
      <c r="BF22"/>
    </row>
    <row r="23" spans="1:58" ht="39.950000000000003" customHeight="1">
      <c r="A23" s="502"/>
      <c r="B23" s="519">
        <f t="shared" si="3"/>
        <v>11</v>
      </c>
      <c r="C23" s="607"/>
      <c r="D23" s="607"/>
      <c r="E23" s="521"/>
      <c r="F23" s="521"/>
      <c r="G23" s="608"/>
      <c r="H23" s="608"/>
      <c r="I23" s="608"/>
      <c r="J23" s="608"/>
      <c r="K23" s="608"/>
      <c r="L23" s="523"/>
      <c r="M23" s="523"/>
      <c r="N23" s="523"/>
      <c r="O23" s="523"/>
      <c r="P23" s="524"/>
      <c r="Q23" s="525"/>
      <c r="R23" s="525"/>
      <c r="S23" s="525"/>
      <c r="T23" s="525"/>
      <c r="U23" s="525"/>
      <c r="V23" s="526"/>
      <c r="W23" s="524"/>
      <c r="X23" s="525"/>
      <c r="Y23" s="525"/>
      <c r="Z23" s="525"/>
      <c r="AA23" s="525"/>
      <c r="AB23" s="525"/>
      <c r="AC23" s="526"/>
      <c r="AD23" s="524"/>
      <c r="AE23" s="525"/>
      <c r="AF23" s="525"/>
      <c r="AG23" s="525"/>
      <c r="AH23" s="525"/>
      <c r="AI23" s="525"/>
      <c r="AJ23" s="526"/>
      <c r="AK23" s="524"/>
      <c r="AL23" s="525"/>
      <c r="AM23" s="525"/>
      <c r="AN23" s="525"/>
      <c r="AO23" s="525"/>
      <c r="AP23" s="525"/>
      <c r="AQ23" s="526"/>
      <c r="AR23" s="524"/>
      <c r="AS23" s="525"/>
      <c r="AT23" s="526"/>
      <c r="AU23" s="527">
        <f t="shared" si="1"/>
        <v>0</v>
      </c>
      <c r="AV23" s="527"/>
      <c r="AW23" s="528">
        <f t="shared" si="2"/>
        <v>0</v>
      </c>
      <c r="AX23" s="528"/>
      <c r="AY23" s="529"/>
      <c r="AZ23" s="529"/>
      <c r="BA23" s="529"/>
      <c r="BB23" s="529"/>
      <c r="BC23" s="529"/>
      <c r="BD23" s="529"/>
      <c r="BE23"/>
      <c r="BF23"/>
    </row>
    <row r="24" spans="1:58" ht="39.950000000000003" customHeight="1">
      <c r="A24" s="502"/>
      <c r="B24" s="519">
        <f t="shared" si="3"/>
        <v>12</v>
      </c>
      <c r="C24" s="607"/>
      <c r="D24" s="607"/>
      <c r="E24" s="521"/>
      <c r="F24" s="521"/>
      <c r="G24" s="608"/>
      <c r="H24" s="608"/>
      <c r="I24" s="608"/>
      <c r="J24" s="608"/>
      <c r="K24" s="608"/>
      <c r="L24" s="523"/>
      <c r="M24" s="523"/>
      <c r="N24" s="523"/>
      <c r="O24" s="523"/>
      <c r="P24" s="524"/>
      <c r="Q24" s="525"/>
      <c r="R24" s="525"/>
      <c r="S24" s="525"/>
      <c r="T24" s="525"/>
      <c r="U24" s="525"/>
      <c r="V24" s="526"/>
      <c r="W24" s="524"/>
      <c r="X24" s="525"/>
      <c r="Y24" s="525"/>
      <c r="Z24" s="525"/>
      <c r="AA24" s="525"/>
      <c r="AB24" s="525"/>
      <c r="AC24" s="526"/>
      <c r="AD24" s="524"/>
      <c r="AE24" s="525"/>
      <c r="AF24" s="525"/>
      <c r="AG24" s="525"/>
      <c r="AH24" s="525"/>
      <c r="AI24" s="525"/>
      <c r="AJ24" s="526"/>
      <c r="AK24" s="524"/>
      <c r="AL24" s="525"/>
      <c r="AM24" s="525"/>
      <c r="AN24" s="525"/>
      <c r="AO24" s="525"/>
      <c r="AP24" s="525"/>
      <c r="AQ24" s="526"/>
      <c r="AR24" s="524"/>
      <c r="AS24" s="525"/>
      <c r="AT24" s="526"/>
      <c r="AU24" s="527">
        <f t="shared" si="1"/>
        <v>0</v>
      </c>
      <c r="AV24" s="527"/>
      <c r="AW24" s="528">
        <f t="shared" si="2"/>
        <v>0</v>
      </c>
      <c r="AX24" s="528"/>
      <c r="AY24" s="529"/>
      <c r="AZ24" s="529"/>
      <c r="BA24" s="529"/>
      <c r="BB24" s="529"/>
      <c r="BC24" s="529"/>
      <c r="BD24" s="529"/>
      <c r="BE24"/>
      <c r="BF24"/>
    </row>
    <row r="25" spans="1:58" ht="39.950000000000003" customHeight="1">
      <c r="A25" s="502"/>
      <c r="B25" s="519">
        <f t="shared" si="3"/>
        <v>13</v>
      </c>
      <c r="C25" s="607"/>
      <c r="D25" s="607"/>
      <c r="E25" s="521"/>
      <c r="F25" s="521"/>
      <c r="G25" s="608"/>
      <c r="H25" s="608"/>
      <c r="I25" s="608"/>
      <c r="J25" s="608"/>
      <c r="K25" s="608"/>
      <c r="L25" s="523"/>
      <c r="M25" s="523"/>
      <c r="N25" s="523"/>
      <c r="O25" s="523"/>
      <c r="P25" s="524"/>
      <c r="Q25" s="525"/>
      <c r="R25" s="525"/>
      <c r="S25" s="525"/>
      <c r="T25" s="525"/>
      <c r="U25" s="525"/>
      <c r="V25" s="526"/>
      <c r="W25" s="524"/>
      <c r="X25" s="525"/>
      <c r="Y25" s="525"/>
      <c r="Z25" s="525"/>
      <c r="AA25" s="525"/>
      <c r="AB25" s="525"/>
      <c r="AC25" s="526"/>
      <c r="AD25" s="524"/>
      <c r="AE25" s="525"/>
      <c r="AF25" s="525"/>
      <c r="AG25" s="525"/>
      <c r="AH25" s="525"/>
      <c r="AI25" s="525"/>
      <c r="AJ25" s="526"/>
      <c r="AK25" s="524"/>
      <c r="AL25" s="525"/>
      <c r="AM25" s="525"/>
      <c r="AN25" s="525"/>
      <c r="AO25" s="525"/>
      <c r="AP25" s="525"/>
      <c r="AQ25" s="526"/>
      <c r="AR25" s="524"/>
      <c r="AS25" s="525"/>
      <c r="AT25" s="526"/>
      <c r="AU25" s="527">
        <f t="shared" si="1"/>
        <v>0</v>
      </c>
      <c r="AV25" s="527"/>
      <c r="AW25" s="528">
        <f t="shared" si="2"/>
        <v>0</v>
      </c>
      <c r="AX25" s="528"/>
      <c r="AY25" s="529"/>
      <c r="AZ25" s="529"/>
      <c r="BA25" s="529"/>
      <c r="BB25" s="529"/>
      <c r="BC25" s="529"/>
      <c r="BD25" s="529"/>
      <c r="BE25"/>
      <c r="BF25"/>
    </row>
    <row r="26" spans="1:58" ht="39.950000000000003" customHeight="1">
      <c r="A26" s="502"/>
      <c r="B26" s="519">
        <f t="shared" si="3"/>
        <v>14</v>
      </c>
      <c r="C26" s="607"/>
      <c r="D26" s="607"/>
      <c r="E26" s="521"/>
      <c r="F26" s="521"/>
      <c r="G26" s="608"/>
      <c r="H26" s="608"/>
      <c r="I26" s="608"/>
      <c r="J26" s="608"/>
      <c r="K26" s="608"/>
      <c r="L26" s="523"/>
      <c r="M26" s="523"/>
      <c r="N26" s="523"/>
      <c r="O26" s="523"/>
      <c r="P26" s="524"/>
      <c r="Q26" s="525"/>
      <c r="R26" s="525"/>
      <c r="S26" s="525"/>
      <c r="T26" s="525"/>
      <c r="U26" s="525"/>
      <c r="V26" s="526"/>
      <c r="W26" s="524"/>
      <c r="X26" s="525"/>
      <c r="Y26" s="525"/>
      <c r="Z26" s="525"/>
      <c r="AA26" s="525"/>
      <c r="AB26" s="525"/>
      <c r="AC26" s="526"/>
      <c r="AD26" s="524"/>
      <c r="AE26" s="525"/>
      <c r="AF26" s="525"/>
      <c r="AG26" s="525"/>
      <c r="AH26" s="525"/>
      <c r="AI26" s="525"/>
      <c r="AJ26" s="526"/>
      <c r="AK26" s="524"/>
      <c r="AL26" s="525"/>
      <c r="AM26" s="525"/>
      <c r="AN26" s="525"/>
      <c r="AO26" s="525"/>
      <c r="AP26" s="525"/>
      <c r="AQ26" s="526"/>
      <c r="AR26" s="524"/>
      <c r="AS26" s="525"/>
      <c r="AT26" s="526"/>
      <c r="AU26" s="527">
        <f t="shared" si="1"/>
        <v>0</v>
      </c>
      <c r="AV26" s="527"/>
      <c r="AW26" s="528">
        <f t="shared" si="2"/>
        <v>0</v>
      </c>
      <c r="AX26" s="528"/>
      <c r="AY26" s="529"/>
      <c r="AZ26" s="529"/>
      <c r="BA26" s="529"/>
      <c r="BB26" s="529"/>
      <c r="BC26" s="529"/>
      <c r="BD26" s="529"/>
      <c r="BE26"/>
      <c r="BF26"/>
    </row>
    <row r="27" spans="1:58" ht="39.950000000000003" customHeight="1">
      <c r="A27" s="502"/>
      <c r="B27" s="519">
        <f t="shared" si="3"/>
        <v>15</v>
      </c>
      <c r="C27" s="607"/>
      <c r="D27" s="607"/>
      <c r="E27" s="521"/>
      <c r="F27" s="521"/>
      <c r="G27" s="608"/>
      <c r="H27" s="608"/>
      <c r="I27" s="608"/>
      <c r="J27" s="608"/>
      <c r="K27" s="608"/>
      <c r="L27" s="523"/>
      <c r="M27" s="523"/>
      <c r="N27" s="523"/>
      <c r="O27" s="523"/>
      <c r="P27" s="524"/>
      <c r="Q27" s="525"/>
      <c r="R27" s="525"/>
      <c r="S27" s="525"/>
      <c r="T27" s="525"/>
      <c r="U27" s="525"/>
      <c r="V27" s="526"/>
      <c r="W27" s="524"/>
      <c r="X27" s="525"/>
      <c r="Y27" s="525"/>
      <c r="Z27" s="525"/>
      <c r="AA27" s="525"/>
      <c r="AB27" s="525"/>
      <c r="AC27" s="526"/>
      <c r="AD27" s="524"/>
      <c r="AE27" s="525"/>
      <c r="AF27" s="525"/>
      <c r="AG27" s="525"/>
      <c r="AH27" s="525"/>
      <c r="AI27" s="525"/>
      <c r="AJ27" s="526"/>
      <c r="AK27" s="524"/>
      <c r="AL27" s="525"/>
      <c r="AM27" s="525"/>
      <c r="AN27" s="525"/>
      <c r="AO27" s="525"/>
      <c r="AP27" s="525"/>
      <c r="AQ27" s="526"/>
      <c r="AR27" s="524"/>
      <c r="AS27" s="525"/>
      <c r="AT27" s="526"/>
      <c r="AU27" s="527">
        <f t="shared" si="1"/>
        <v>0</v>
      </c>
      <c r="AV27" s="527"/>
      <c r="AW27" s="528">
        <f t="shared" si="2"/>
        <v>0</v>
      </c>
      <c r="AX27" s="528"/>
      <c r="AY27" s="529"/>
      <c r="AZ27" s="529"/>
      <c r="BA27" s="529"/>
      <c r="BB27" s="529"/>
      <c r="BC27" s="529"/>
      <c r="BD27" s="529"/>
      <c r="BE27"/>
      <c r="BF27"/>
    </row>
    <row r="28" spans="1:58" ht="39.950000000000003" customHeight="1">
      <c r="A28" s="502"/>
      <c r="B28" s="519">
        <f t="shared" si="3"/>
        <v>16</v>
      </c>
      <c r="C28" s="607"/>
      <c r="D28" s="607"/>
      <c r="E28" s="521"/>
      <c r="F28" s="521"/>
      <c r="G28" s="608"/>
      <c r="H28" s="608"/>
      <c r="I28" s="608"/>
      <c r="J28" s="608"/>
      <c r="K28" s="608"/>
      <c r="L28" s="523"/>
      <c r="M28" s="523"/>
      <c r="N28" s="523"/>
      <c r="O28" s="523"/>
      <c r="P28" s="524"/>
      <c r="Q28" s="525"/>
      <c r="R28" s="525"/>
      <c r="S28" s="525"/>
      <c r="T28" s="525"/>
      <c r="U28" s="525"/>
      <c r="V28" s="526"/>
      <c r="W28" s="524"/>
      <c r="X28" s="525"/>
      <c r="Y28" s="525"/>
      <c r="Z28" s="525"/>
      <c r="AA28" s="525"/>
      <c r="AB28" s="525"/>
      <c r="AC28" s="526"/>
      <c r="AD28" s="524"/>
      <c r="AE28" s="525"/>
      <c r="AF28" s="525"/>
      <c r="AG28" s="525"/>
      <c r="AH28" s="525"/>
      <c r="AI28" s="525"/>
      <c r="AJ28" s="526"/>
      <c r="AK28" s="524"/>
      <c r="AL28" s="525"/>
      <c r="AM28" s="525"/>
      <c r="AN28" s="525"/>
      <c r="AO28" s="525"/>
      <c r="AP28" s="525"/>
      <c r="AQ28" s="526"/>
      <c r="AR28" s="524"/>
      <c r="AS28" s="525"/>
      <c r="AT28" s="526"/>
      <c r="AU28" s="527">
        <f t="shared" si="1"/>
        <v>0</v>
      </c>
      <c r="AV28" s="527"/>
      <c r="AW28" s="528">
        <f t="shared" si="2"/>
        <v>0</v>
      </c>
      <c r="AX28" s="528"/>
      <c r="AY28" s="529"/>
      <c r="AZ28" s="529"/>
      <c r="BA28" s="529"/>
      <c r="BB28" s="529"/>
      <c r="BC28" s="529"/>
      <c r="BD28" s="529"/>
      <c r="BE28"/>
      <c r="BF28"/>
    </row>
    <row r="29" spans="1:58" ht="39.950000000000003" customHeight="1">
      <c r="A29" s="502"/>
      <c r="B29" s="519">
        <f t="shared" si="3"/>
        <v>17</v>
      </c>
      <c r="C29" s="607"/>
      <c r="D29" s="607"/>
      <c r="E29" s="521"/>
      <c r="F29" s="521"/>
      <c r="G29" s="608"/>
      <c r="H29" s="608"/>
      <c r="I29" s="608"/>
      <c r="J29" s="608"/>
      <c r="K29" s="608"/>
      <c r="L29" s="523"/>
      <c r="M29" s="523"/>
      <c r="N29" s="523"/>
      <c r="O29" s="523"/>
      <c r="P29" s="524"/>
      <c r="Q29" s="525"/>
      <c r="R29" s="525"/>
      <c r="S29" s="525"/>
      <c r="T29" s="525"/>
      <c r="U29" s="525"/>
      <c r="V29" s="526"/>
      <c r="W29" s="524"/>
      <c r="X29" s="525"/>
      <c r="Y29" s="525"/>
      <c r="Z29" s="525"/>
      <c r="AA29" s="525"/>
      <c r="AB29" s="525"/>
      <c r="AC29" s="526"/>
      <c r="AD29" s="524"/>
      <c r="AE29" s="525"/>
      <c r="AF29" s="525"/>
      <c r="AG29" s="525"/>
      <c r="AH29" s="525"/>
      <c r="AI29" s="525"/>
      <c r="AJ29" s="526"/>
      <c r="AK29" s="524"/>
      <c r="AL29" s="525"/>
      <c r="AM29" s="525"/>
      <c r="AN29" s="525"/>
      <c r="AO29" s="525"/>
      <c r="AP29" s="525"/>
      <c r="AQ29" s="526"/>
      <c r="AR29" s="524"/>
      <c r="AS29" s="525"/>
      <c r="AT29" s="526"/>
      <c r="AU29" s="527">
        <f t="shared" si="1"/>
        <v>0</v>
      </c>
      <c r="AV29" s="527"/>
      <c r="AW29" s="528">
        <f t="shared" si="2"/>
        <v>0</v>
      </c>
      <c r="AX29" s="528"/>
      <c r="AY29" s="529"/>
      <c r="AZ29" s="529"/>
      <c r="BA29" s="529"/>
      <c r="BB29" s="529"/>
      <c r="BC29" s="529"/>
      <c r="BD29" s="529"/>
      <c r="BE29"/>
      <c r="BF29"/>
    </row>
    <row r="30" spans="1:58" ht="39.950000000000003" customHeight="1" thickBot="1">
      <c r="A30" s="502"/>
      <c r="B30" s="530">
        <f t="shared" si="3"/>
        <v>18</v>
      </c>
      <c r="C30" s="531"/>
      <c r="D30" s="531"/>
      <c r="E30" s="532"/>
      <c r="F30" s="532"/>
      <c r="G30" s="533"/>
      <c r="H30" s="533"/>
      <c r="I30" s="533"/>
      <c r="J30" s="533"/>
      <c r="K30" s="533"/>
      <c r="L30" s="534"/>
      <c r="M30" s="534"/>
      <c r="N30" s="534"/>
      <c r="O30" s="534"/>
      <c r="P30" s="535"/>
      <c r="Q30" s="536"/>
      <c r="R30" s="536"/>
      <c r="S30" s="536"/>
      <c r="T30" s="536"/>
      <c r="U30" s="536"/>
      <c r="V30" s="537"/>
      <c r="W30" s="535"/>
      <c r="X30" s="536"/>
      <c r="Y30" s="536"/>
      <c r="Z30" s="536"/>
      <c r="AA30" s="536"/>
      <c r="AB30" s="536"/>
      <c r="AC30" s="537"/>
      <c r="AD30" s="535"/>
      <c r="AE30" s="536"/>
      <c r="AF30" s="536"/>
      <c r="AG30" s="536"/>
      <c r="AH30" s="536"/>
      <c r="AI30" s="536"/>
      <c r="AJ30" s="537"/>
      <c r="AK30" s="535"/>
      <c r="AL30" s="536"/>
      <c r="AM30" s="536"/>
      <c r="AN30" s="536"/>
      <c r="AO30" s="536"/>
      <c r="AP30" s="536"/>
      <c r="AQ30" s="537"/>
      <c r="AR30" s="535"/>
      <c r="AS30" s="536"/>
      <c r="AT30" s="537"/>
      <c r="AU30" s="538">
        <f t="shared" si="1"/>
        <v>0</v>
      </c>
      <c r="AV30" s="538"/>
      <c r="AW30" s="539">
        <f t="shared" si="2"/>
        <v>0</v>
      </c>
      <c r="AX30" s="539"/>
      <c r="AY30" s="540"/>
      <c r="AZ30" s="540"/>
      <c r="BA30" s="540"/>
      <c r="BB30" s="540"/>
      <c r="BC30" s="540"/>
      <c r="BD30" s="540"/>
      <c r="BE30"/>
      <c r="BF30"/>
    </row>
    <row r="31" spans="1:58" ht="20.25" customHeight="1">
      <c r="A31" s="502"/>
      <c r="B31" s="502"/>
      <c r="C31" s="541"/>
      <c r="D31" s="542"/>
      <c r="E31" s="543"/>
      <c r="F31" s="89"/>
      <c r="G31" s="89"/>
      <c r="H31" s="89"/>
      <c r="I31" s="89"/>
      <c r="J31" s="89"/>
      <c r="K31" s="89"/>
      <c r="L31" s="89"/>
      <c r="M31" s="89"/>
      <c r="N31" s="89"/>
      <c r="O31" s="89"/>
      <c r="P31" s="89"/>
      <c r="Q31" s="89"/>
      <c r="R31" s="89"/>
      <c r="S31" s="89"/>
      <c r="T31" s="89"/>
      <c r="U31" s="89"/>
      <c r="V31" s="89"/>
      <c r="W31" s="89"/>
      <c r="X31" s="89"/>
      <c r="Y31" s="89"/>
      <c r="Z31" s="89"/>
      <c r="AA31" s="89"/>
      <c r="AB31" s="89"/>
      <c r="AC31" s="92"/>
      <c r="AD31" s="89"/>
      <c r="AE31" s="89"/>
      <c r="AF31" s="89"/>
      <c r="AG31" s="89"/>
      <c r="AH31" s="89"/>
      <c r="AI31" s="89"/>
      <c r="AJ31" s="89"/>
      <c r="AK31" s="89"/>
      <c r="AL31" s="89"/>
      <c r="AM31" s="89"/>
      <c r="AN31" s="89"/>
      <c r="AO31" s="89"/>
      <c r="AP31" s="89"/>
      <c r="AQ31" s="89"/>
      <c r="AR31" s="89"/>
      <c r="AS31" s="89"/>
      <c r="AT31" s="89"/>
      <c r="AU31" s="89"/>
      <c r="AV31" s="502"/>
      <c r="AW31" s="502"/>
      <c r="AX31" s="502"/>
      <c r="AY31" s="502"/>
      <c r="AZ31" s="502"/>
      <c r="BA31" s="502"/>
      <c r="BB31" s="502"/>
      <c r="BC31" s="502"/>
      <c r="BD31" s="502"/>
      <c r="BE31"/>
      <c r="BF31"/>
    </row>
    <row r="32" spans="1:58" ht="20.25" customHeight="1">
      <c r="A32" s="502"/>
      <c r="B32" s="502"/>
      <c r="C32" s="544" t="s">
        <v>289</v>
      </c>
      <c r="D32" s="542"/>
      <c r="E32" s="543"/>
      <c r="F32" s="89"/>
      <c r="G32" s="89"/>
      <c r="H32" s="89"/>
      <c r="I32" s="89"/>
      <c r="J32" s="89"/>
      <c r="K32" s="89"/>
      <c r="L32" s="89"/>
      <c r="M32" s="89"/>
      <c r="N32" s="89"/>
      <c r="O32" s="89"/>
      <c r="P32" s="89"/>
      <c r="Q32" s="89"/>
      <c r="R32" s="89"/>
      <c r="S32" s="89"/>
      <c r="T32" s="89"/>
      <c r="U32" s="89"/>
      <c r="V32" s="89"/>
      <c r="W32" s="89"/>
      <c r="X32" s="89"/>
      <c r="Y32" s="89"/>
      <c r="Z32" s="89"/>
      <c r="AA32" s="89"/>
      <c r="AB32" s="89"/>
      <c r="AC32" s="92"/>
      <c r="AD32" s="89"/>
      <c r="AE32" s="89"/>
      <c r="AF32" s="89"/>
      <c r="AG32" s="89"/>
      <c r="AH32" s="89"/>
      <c r="AI32" s="89"/>
      <c r="AJ32" s="89"/>
      <c r="AK32" s="89"/>
      <c r="AL32" s="89"/>
      <c r="AM32" s="89"/>
      <c r="AN32" s="89"/>
      <c r="AO32" s="89"/>
      <c r="AP32" s="89"/>
      <c r="AQ32" s="89"/>
      <c r="AR32" s="89"/>
      <c r="AS32" s="89"/>
      <c r="AT32" s="89"/>
      <c r="AU32" s="89"/>
      <c r="AV32" s="502"/>
      <c r="AW32" s="502"/>
      <c r="AX32" s="502"/>
      <c r="AY32" s="502"/>
      <c r="AZ32" s="502"/>
      <c r="BA32" s="502"/>
      <c r="BB32" s="502"/>
      <c r="BC32" s="502"/>
      <c r="BD32" s="502"/>
      <c r="BE32"/>
      <c r="BF32"/>
    </row>
    <row r="33" spans="1:58" ht="20.25" customHeight="1">
      <c r="A33" s="502"/>
      <c r="B33" s="502"/>
      <c r="C33" s="500" t="s">
        <v>290</v>
      </c>
      <c r="D33" s="542"/>
      <c r="E33" s="543"/>
      <c r="F33" s="89"/>
      <c r="G33" s="89"/>
      <c r="H33" s="89"/>
      <c r="I33" s="89"/>
      <c r="J33" s="89"/>
      <c r="K33" s="89"/>
      <c r="L33" s="89"/>
      <c r="M33" s="89"/>
      <c r="N33" s="89"/>
      <c r="O33" s="89"/>
      <c r="P33" s="89"/>
      <c r="Q33" s="546" t="s">
        <v>291</v>
      </c>
      <c r="R33" s="546"/>
      <c r="S33" s="546"/>
      <c r="T33" s="546"/>
      <c r="U33" s="546"/>
      <c r="V33" s="546"/>
      <c r="W33" s="546"/>
      <c r="X33" s="546"/>
      <c r="Y33" s="546"/>
      <c r="Z33" s="546"/>
      <c r="AA33" s="72"/>
      <c r="AB33" s="546"/>
      <c r="AC33" s="546"/>
      <c r="AD33" s="546"/>
      <c r="AE33" s="546"/>
      <c r="AF33" s="546"/>
      <c r="AG33" s="546"/>
      <c r="AH33" s="546"/>
      <c r="AI33" s="547" t="s">
        <v>292</v>
      </c>
      <c r="AJ33" s="546"/>
      <c r="AK33" s="546"/>
      <c r="AL33" s="546"/>
      <c r="AM33" s="546"/>
      <c r="AN33" s="546"/>
      <c r="AO33" s="548"/>
      <c r="AP33" s="548"/>
      <c r="AQ33" s="548"/>
      <c r="AR33" s="548"/>
      <c r="AS33" s="549"/>
      <c r="AT33" s="548"/>
      <c r="AU33" s="548"/>
      <c r="AV33" s="548"/>
      <c r="AW33" s="548"/>
      <c r="AX33" s="502"/>
      <c r="AY33" s="502"/>
      <c r="AZ33" s="502"/>
      <c r="BA33" s="502"/>
      <c r="BB33" s="502"/>
      <c r="BC33" s="502"/>
      <c r="BD33" s="502"/>
      <c r="BE33"/>
      <c r="BF33"/>
    </row>
    <row r="34" spans="1:58" ht="20.25" customHeight="1">
      <c r="A34" s="502"/>
      <c r="B34" s="502"/>
      <c r="C34" s="500" t="s">
        <v>293</v>
      </c>
      <c r="D34" s="542"/>
      <c r="E34" s="543"/>
      <c r="F34" s="89"/>
      <c r="G34" s="89"/>
      <c r="H34" s="89"/>
      <c r="I34" s="89"/>
      <c r="J34" s="89"/>
      <c r="K34" s="89"/>
      <c r="L34" s="610" t="s">
        <v>294</v>
      </c>
      <c r="M34" s="610"/>
      <c r="N34" s="89"/>
      <c r="O34" s="89"/>
      <c r="P34" s="89"/>
      <c r="Q34" s="546"/>
      <c r="R34" s="551" t="s">
        <v>295</v>
      </c>
      <c r="S34" s="551"/>
      <c r="T34" s="552" t="s">
        <v>296</v>
      </c>
      <c r="U34" s="552"/>
      <c r="V34" s="552"/>
      <c r="W34" s="552"/>
      <c r="X34" s="546"/>
      <c r="Y34" s="553" t="s">
        <v>297</v>
      </c>
      <c r="Z34" s="553"/>
      <c r="AA34" s="553"/>
      <c r="AB34" s="553"/>
      <c r="AC34" s="500"/>
      <c r="AD34" s="500"/>
      <c r="AE34" s="552" t="s">
        <v>298</v>
      </c>
      <c r="AF34" s="552"/>
      <c r="AG34" s="546"/>
      <c r="AH34" s="546"/>
      <c r="AI34" s="555" t="s">
        <v>23</v>
      </c>
      <c r="AJ34" s="555"/>
      <c r="AK34" s="555" t="s">
        <v>24</v>
      </c>
      <c r="AL34" s="555"/>
      <c r="AM34" s="555"/>
      <c r="AN34" s="555"/>
      <c r="AO34" s="548"/>
      <c r="AP34" s="548"/>
      <c r="AQ34" s="548"/>
      <c r="AR34" s="548"/>
      <c r="AS34" s="556"/>
      <c r="AT34" s="556"/>
      <c r="AU34" s="548"/>
      <c r="AV34" s="548"/>
      <c r="AW34" s="548"/>
      <c r="AX34" s="502"/>
      <c r="AY34" s="502"/>
      <c r="AZ34" s="502"/>
      <c r="BA34" s="502"/>
      <c r="BB34" s="502"/>
      <c r="BC34" s="502"/>
      <c r="BD34" s="502"/>
      <c r="BE34"/>
      <c r="BF34"/>
    </row>
    <row r="35" spans="1:58" ht="20.25" customHeight="1">
      <c r="A35" s="502"/>
      <c r="B35" s="502"/>
      <c r="C35" s="557"/>
      <c r="D35" s="557"/>
      <c r="E35" s="557"/>
      <c r="F35" s="558">
        <f>IF(AB2=1,10,IF(AB2=2,11,IF(AB2=3,12,AB2-3)))</f>
        <v>1</v>
      </c>
      <c r="G35" s="558"/>
      <c r="H35" s="558">
        <f>IF(AB2=1,11,IF(AB2=2,12,AB2-2))</f>
        <v>2</v>
      </c>
      <c r="I35" s="558"/>
      <c r="J35" s="558">
        <f>IF(AB2=1,12,AB2-1)</f>
        <v>3</v>
      </c>
      <c r="K35" s="558"/>
      <c r="L35" s="555" t="s">
        <v>299</v>
      </c>
      <c r="M35" s="555"/>
      <c r="N35" s="89"/>
      <c r="O35" s="89"/>
      <c r="P35" s="89"/>
      <c r="Q35" s="546"/>
      <c r="R35" s="551"/>
      <c r="S35" s="551"/>
      <c r="T35" s="551" t="s">
        <v>300</v>
      </c>
      <c r="U35" s="551"/>
      <c r="V35" s="551" t="s">
        <v>301</v>
      </c>
      <c r="W35" s="551"/>
      <c r="X35" s="546"/>
      <c r="Y35" s="551" t="s">
        <v>300</v>
      </c>
      <c r="Z35" s="551"/>
      <c r="AA35" s="551" t="s">
        <v>301</v>
      </c>
      <c r="AB35" s="551"/>
      <c r="AC35" s="500"/>
      <c r="AD35" s="500"/>
      <c r="AE35" s="552" t="s">
        <v>302</v>
      </c>
      <c r="AF35" s="552"/>
      <c r="AG35" s="546"/>
      <c r="AH35" s="546"/>
      <c r="AI35" s="559" t="s">
        <v>25</v>
      </c>
      <c r="AJ35" s="559"/>
      <c r="AK35" s="555" t="s">
        <v>26</v>
      </c>
      <c r="AL35" s="555"/>
      <c r="AM35" s="555"/>
      <c r="AN35" s="555"/>
      <c r="AO35" s="560"/>
      <c r="AP35" s="560"/>
      <c r="AQ35" s="548"/>
      <c r="AR35" s="497"/>
      <c r="AS35" s="561"/>
      <c r="AT35" s="561"/>
      <c r="AU35" s="548"/>
      <c r="AV35" s="548"/>
      <c r="AW35" s="548"/>
      <c r="AX35" s="502"/>
      <c r="AY35" s="502"/>
      <c r="AZ35" s="502"/>
      <c r="BA35" s="502"/>
      <c r="BB35" s="502"/>
      <c r="BC35" s="502"/>
      <c r="BD35" s="502"/>
      <c r="BE35"/>
      <c r="BF35"/>
    </row>
    <row r="36" spans="1:58" ht="20.25" customHeight="1">
      <c r="A36" s="502"/>
      <c r="B36" s="502"/>
      <c r="C36" s="562" t="s">
        <v>303</v>
      </c>
      <c r="D36" s="562"/>
      <c r="E36" s="562"/>
      <c r="F36" s="563">
        <v>30</v>
      </c>
      <c r="G36" s="563"/>
      <c r="H36" s="563">
        <v>31</v>
      </c>
      <c r="I36" s="563"/>
      <c r="J36" s="563">
        <v>31</v>
      </c>
      <c r="K36" s="563"/>
      <c r="L36" s="564">
        <f>SUM(F36:K36)</f>
        <v>92</v>
      </c>
      <c r="M36" s="564"/>
      <c r="N36" s="89"/>
      <c r="O36" s="89"/>
      <c r="P36" s="89"/>
      <c r="Q36" s="546"/>
      <c r="R36" s="559" t="s">
        <v>25</v>
      </c>
      <c r="S36" s="559"/>
      <c r="T36" s="611">
        <f>SUMIFS($AU$13:$AV$30,$C$13:$D$30,"訪問介護員",$E$13:$F$30,"A")+SUMIFS($AU$13:$AV$30,$C$13:$D$30,"サービス提供責任者",$E$13:$F$30,"A")</f>
        <v>320</v>
      </c>
      <c r="U36" s="611"/>
      <c r="V36" s="564">
        <f>SUMIFS($AW$13:$AX$30,$C$13:$D$30,"訪問介護員",$E$13:$F$30,"A")+SUMIFS($AW$13:$AX$30,$C$13:$D$30,"サービス提供責任者",$E$13:$F$30,"A")</f>
        <v>80</v>
      </c>
      <c r="W36" s="564"/>
      <c r="X36" s="612"/>
      <c r="Y36" s="613">
        <v>0</v>
      </c>
      <c r="Z36" s="613"/>
      <c r="AA36" s="613">
        <v>0</v>
      </c>
      <c r="AB36" s="613"/>
      <c r="AC36" s="614"/>
      <c r="AD36" s="614"/>
      <c r="AE36" s="613">
        <v>2</v>
      </c>
      <c r="AF36" s="613"/>
      <c r="AG36" s="546"/>
      <c r="AH36" s="546"/>
      <c r="AI36" s="559" t="s">
        <v>27</v>
      </c>
      <c r="AJ36" s="559"/>
      <c r="AK36" s="555" t="s">
        <v>28</v>
      </c>
      <c r="AL36" s="555"/>
      <c r="AM36" s="555"/>
      <c r="AN36" s="555"/>
      <c r="AO36" s="497"/>
      <c r="AP36" s="548"/>
      <c r="AQ36" s="569"/>
      <c r="AR36" s="569"/>
      <c r="AS36" s="569"/>
      <c r="AT36" s="569"/>
      <c r="AU36" s="548"/>
      <c r="AV36" s="548"/>
      <c r="AW36" s="548"/>
      <c r="AX36" s="502"/>
      <c r="AY36" s="502"/>
      <c r="AZ36" s="502"/>
      <c r="BA36" s="502"/>
      <c r="BB36" s="502"/>
      <c r="BC36" s="502"/>
      <c r="BD36" s="502"/>
      <c r="BE36"/>
      <c r="BF36"/>
    </row>
    <row r="37" spans="1:58" ht="20.25" customHeight="1">
      <c r="A37" s="502"/>
      <c r="B37" s="502"/>
      <c r="C37" s="562" t="s">
        <v>304</v>
      </c>
      <c r="D37" s="562"/>
      <c r="E37" s="562"/>
      <c r="F37" s="563">
        <v>15</v>
      </c>
      <c r="G37" s="563"/>
      <c r="H37" s="563">
        <v>16</v>
      </c>
      <c r="I37" s="563"/>
      <c r="J37" s="563">
        <v>15</v>
      </c>
      <c r="K37" s="563"/>
      <c r="L37" s="564">
        <f>SUM(F37:K37)</f>
        <v>46</v>
      </c>
      <c r="M37" s="564"/>
      <c r="N37" s="89"/>
      <c r="O37" s="89"/>
      <c r="P37" s="89"/>
      <c r="Q37" s="546"/>
      <c r="R37" s="559" t="s">
        <v>27</v>
      </c>
      <c r="S37" s="559"/>
      <c r="T37" s="611">
        <f>SUMIFS($AU$13:$AV$30,$C$13:$D$30,"訪問介護員",$E$13:$F$30,"B")+SUMIFS($AU$13:$AV$30,$C$13:$D$30,"サービス提供責任者",$E$13:$F$30,"B")</f>
        <v>0</v>
      </c>
      <c r="U37" s="611"/>
      <c r="V37" s="564">
        <f>SUMIFS($AW$13:$AX$30,$C$13:$D$30,"訪問介護員",$E$13:$F$30,"B")+SUMIFS($AW$13:$AX$30,$C$13:$D$30,"サービス提供責任者",$E$13:$F$30,"B")</f>
        <v>0</v>
      </c>
      <c r="W37" s="564"/>
      <c r="X37" s="612"/>
      <c r="Y37" s="613">
        <v>0</v>
      </c>
      <c r="Z37" s="613"/>
      <c r="AA37" s="613">
        <v>0</v>
      </c>
      <c r="AB37" s="613"/>
      <c r="AC37" s="614"/>
      <c r="AD37" s="614"/>
      <c r="AE37" s="613">
        <v>0</v>
      </c>
      <c r="AF37" s="613"/>
      <c r="AG37" s="546"/>
      <c r="AH37" s="546"/>
      <c r="AI37" s="559" t="s">
        <v>29</v>
      </c>
      <c r="AJ37" s="559"/>
      <c r="AK37" s="555" t="s">
        <v>30</v>
      </c>
      <c r="AL37" s="555"/>
      <c r="AM37" s="555"/>
      <c r="AN37" s="555"/>
      <c r="AO37" s="497"/>
      <c r="AP37" s="548"/>
      <c r="AQ37" s="570"/>
      <c r="AR37" s="570"/>
      <c r="AS37" s="570"/>
      <c r="AT37" s="570"/>
      <c r="AU37" s="548"/>
      <c r="AV37" s="548"/>
      <c r="AW37" s="548"/>
      <c r="AX37" s="502"/>
      <c r="AY37" s="502"/>
      <c r="AZ37" s="502"/>
      <c r="BA37" s="502"/>
      <c r="BB37" s="502"/>
      <c r="BC37" s="502"/>
      <c r="BD37" s="502"/>
      <c r="BE37"/>
      <c r="BF37"/>
    </row>
    <row r="38" spans="1:58" ht="20.25" customHeight="1">
      <c r="A38" s="502"/>
      <c r="B38" s="502"/>
      <c r="C38" s="615" t="s">
        <v>299</v>
      </c>
      <c r="D38" s="615"/>
      <c r="E38" s="615"/>
      <c r="F38" s="616">
        <f>SUM(F36:G37)</f>
        <v>45</v>
      </c>
      <c r="G38" s="616"/>
      <c r="H38" s="616">
        <f>SUM(H36:I37)</f>
        <v>47</v>
      </c>
      <c r="I38" s="616"/>
      <c r="J38" s="616">
        <f>SUM(J36:K37)</f>
        <v>46</v>
      </c>
      <c r="K38" s="616"/>
      <c r="L38" s="616">
        <f>SUM(L36:M37)</f>
        <v>138</v>
      </c>
      <c r="M38" s="616"/>
      <c r="N38" s="89"/>
      <c r="O38" s="617"/>
      <c r="P38" s="89"/>
      <c r="Q38" s="546"/>
      <c r="R38" s="559" t="s">
        <v>29</v>
      </c>
      <c r="S38" s="559"/>
      <c r="T38" s="611">
        <f>SUMIFS($AU$13:$AV$30,$C$13:$D$30,"訪問介護員",$E$13:$F$30,"C")+SUMIFS($AU$13:$AV$30,$C$13:$D$30,"サービス提供責任者",$E$13:$F$30,"C")</f>
        <v>432</v>
      </c>
      <c r="U38" s="611"/>
      <c r="V38" s="564">
        <f>SUMIFS($AW$13:$AX$30,$C$13:$D$30,"訪問介護員",$E$13:$F$30,"C")+SUMIFS($AW$13:$AX$30,$C$13:$D$30,"サービス提供責任者",$E$13:$F$30,"C")</f>
        <v>108</v>
      </c>
      <c r="W38" s="564"/>
      <c r="X38" s="612"/>
      <c r="Y38" s="613">
        <v>432</v>
      </c>
      <c r="Z38" s="613"/>
      <c r="AA38" s="563">
        <v>108</v>
      </c>
      <c r="AB38" s="563"/>
      <c r="AC38" s="614"/>
      <c r="AD38" s="614"/>
      <c r="AE38" s="611" t="s">
        <v>147</v>
      </c>
      <c r="AF38" s="611"/>
      <c r="AG38" s="546"/>
      <c r="AH38" s="546"/>
      <c r="AI38" s="559" t="s">
        <v>31</v>
      </c>
      <c r="AJ38" s="559"/>
      <c r="AK38" s="555" t="s">
        <v>32</v>
      </c>
      <c r="AL38" s="555"/>
      <c r="AM38" s="555"/>
      <c r="AN38" s="555"/>
      <c r="AO38" s="572"/>
      <c r="AP38" s="548"/>
      <c r="AQ38" s="573"/>
      <c r="AR38" s="573"/>
      <c r="AS38" s="574"/>
      <c r="AT38" s="574"/>
      <c r="AU38" s="548"/>
      <c r="AV38" s="548"/>
      <c r="AW38" s="548"/>
      <c r="AX38" s="502"/>
      <c r="AY38" s="502"/>
      <c r="AZ38" s="502"/>
      <c r="BA38" s="502"/>
      <c r="BB38" s="502"/>
      <c r="BC38" s="502"/>
      <c r="BD38" s="502"/>
      <c r="BE38"/>
      <c r="BF38"/>
    </row>
    <row r="39" spans="1:58" ht="20.25" customHeight="1">
      <c r="A39" s="502"/>
      <c r="B39" s="502"/>
      <c r="C39"/>
      <c r="D39"/>
      <c r="E39"/>
      <c r="F39"/>
      <c r="G39"/>
      <c r="H39"/>
      <c r="I39"/>
      <c r="J39"/>
      <c r="K39"/>
      <c r="L39" s="554" t="s">
        <v>305</v>
      </c>
      <c r="M39" s="618"/>
      <c r="N39" s="619"/>
      <c r="O39" s="619"/>
      <c r="P39" s="89"/>
      <c r="Q39" s="546"/>
      <c r="R39" s="559" t="s">
        <v>31</v>
      </c>
      <c r="S39" s="559"/>
      <c r="T39" s="611">
        <f>SUMIFS($AU$13:$AV$30,$C$13:$D$30,"訪問介護員",$E$13:$F$30,"D")+SUMIFS($AU$13:$AV$30,$C$13:$D$30,"サービス提供責任者",$E$13:$F$30,"D")</f>
        <v>0</v>
      </c>
      <c r="U39" s="611"/>
      <c r="V39" s="564">
        <f>SUMIFS($AW$13:$AX$30,$C$13:$D$30,"訪問介護員",$E$13:$F$30,"D")+SUMIFS($AW$13:$AX$30,$C$13:$D$30,"サービス提供責任者",$E$13:$F$30,"D")</f>
        <v>0</v>
      </c>
      <c r="W39" s="564"/>
      <c r="X39" s="612"/>
      <c r="Y39" s="613">
        <v>0</v>
      </c>
      <c r="Z39" s="613"/>
      <c r="AA39" s="563">
        <v>0</v>
      </c>
      <c r="AB39" s="563"/>
      <c r="AC39" s="614"/>
      <c r="AD39" s="614"/>
      <c r="AE39" s="611" t="s">
        <v>147</v>
      </c>
      <c r="AF39" s="611"/>
      <c r="AG39" s="546"/>
      <c r="AH39" s="546"/>
      <c r="AI39" s="546"/>
      <c r="AJ39" s="570"/>
      <c r="AK39" s="570"/>
      <c r="AL39" s="573"/>
      <c r="AM39" s="573"/>
      <c r="AN39" s="574"/>
      <c r="AO39" s="574"/>
      <c r="AP39" s="548"/>
      <c r="AQ39" s="573"/>
      <c r="AR39" s="573"/>
      <c r="AS39" s="574"/>
      <c r="AT39" s="574"/>
      <c r="AU39" s="548"/>
      <c r="AV39" s="548"/>
      <c r="AW39" s="548"/>
      <c r="AX39" s="89"/>
      <c r="AY39" s="89"/>
      <c r="AZ39" s="502"/>
      <c r="BA39" s="502"/>
      <c r="BB39" s="502"/>
      <c r="BC39" s="502"/>
      <c r="BD39" s="502"/>
      <c r="BE39"/>
      <c r="BF39"/>
    </row>
    <row r="40" spans="1:58" ht="20.25" customHeight="1">
      <c r="A40" s="502"/>
      <c r="B40" s="502"/>
      <c r="C40" s="500"/>
      <c r="D40" s="500"/>
      <c r="E40" s="500"/>
      <c r="F40" s="500"/>
      <c r="G40" s="500"/>
      <c r="H40" s="500"/>
      <c r="I40" s="500"/>
      <c r="J40" s="500"/>
      <c r="K40" s="500"/>
      <c r="L40" s="593">
        <f>L38/3</f>
        <v>46</v>
      </c>
      <c r="M40" s="593"/>
      <c r="N40" s="502"/>
      <c r="O40" s="502"/>
      <c r="P40" s="89"/>
      <c r="Q40" s="546"/>
      <c r="R40" s="555" t="s">
        <v>299</v>
      </c>
      <c r="S40" s="555"/>
      <c r="T40" s="611">
        <f>SUM(T36:U39)</f>
        <v>752</v>
      </c>
      <c r="U40" s="611"/>
      <c r="V40" s="564">
        <f>SUM(V36:W39)</f>
        <v>188</v>
      </c>
      <c r="W40" s="564"/>
      <c r="X40" s="612"/>
      <c r="Y40" s="611">
        <f>SUM(Y36:Z39)</f>
        <v>432</v>
      </c>
      <c r="Z40" s="611"/>
      <c r="AA40" s="611">
        <f>SUM(AA36:AB39)</f>
        <v>108</v>
      </c>
      <c r="AB40" s="611"/>
      <c r="AC40" s="614"/>
      <c r="AD40" s="614"/>
      <c r="AE40" s="611">
        <f>SUM(AE36:AF37)</f>
        <v>2</v>
      </c>
      <c r="AF40" s="611"/>
      <c r="AG40" s="546"/>
      <c r="AH40" s="546"/>
      <c r="AI40" s="546"/>
      <c r="AJ40" s="570"/>
      <c r="AK40" s="570"/>
      <c r="AL40" s="573"/>
      <c r="AM40" s="573"/>
      <c r="AN40" s="578"/>
      <c r="AO40" s="578"/>
      <c r="AP40" s="548"/>
      <c r="AQ40" s="573"/>
      <c r="AR40" s="573"/>
      <c r="AS40" s="574"/>
      <c r="AT40" s="574"/>
      <c r="AU40" s="548"/>
      <c r="AV40" s="548"/>
      <c r="AW40" s="548"/>
      <c r="AX40" s="89"/>
      <c r="AY40" s="89"/>
      <c r="AZ40" s="502"/>
      <c r="BA40" s="502"/>
      <c r="BB40" s="502"/>
      <c r="BC40" s="502"/>
      <c r="BD40" s="502"/>
      <c r="BE40"/>
      <c r="BF40"/>
    </row>
    <row r="41" spans="1:58" ht="20.25" customHeight="1">
      <c r="A41" s="502"/>
      <c r="B41" s="502"/>
      <c r="C41" s="500"/>
      <c r="D41" s="500"/>
      <c r="E41" s="500"/>
      <c r="F41" s="500"/>
      <c r="G41" s="500"/>
      <c r="H41" s="500"/>
      <c r="I41" s="500"/>
      <c r="J41" s="500"/>
      <c r="K41" s="500"/>
      <c r="L41"/>
      <c r="M41"/>
      <c r="N41" s="502"/>
      <c r="O41" s="502"/>
      <c r="P41" s="89"/>
      <c r="Q41" s="546"/>
      <c r="R41" s="546"/>
      <c r="S41" s="546"/>
      <c r="T41" s="546"/>
      <c r="U41" s="546"/>
      <c r="V41" s="546"/>
      <c r="W41" s="546"/>
      <c r="X41" s="546"/>
      <c r="Y41" s="546"/>
      <c r="Z41" s="546"/>
      <c r="AA41" s="72"/>
      <c r="AB41" s="546"/>
      <c r="AC41" s="546"/>
      <c r="AD41" s="546"/>
      <c r="AE41" s="546"/>
      <c r="AF41" s="546"/>
      <c r="AG41" s="546"/>
      <c r="AH41" s="546"/>
      <c r="AI41" s="546"/>
      <c r="AJ41" s="548"/>
      <c r="AK41" s="548"/>
      <c r="AL41" s="548"/>
      <c r="AM41" s="548"/>
      <c r="AN41" s="548"/>
      <c r="AO41" s="548"/>
      <c r="AP41" s="548"/>
      <c r="AQ41" s="548"/>
      <c r="AR41" s="548"/>
      <c r="AS41" s="549"/>
      <c r="AT41" s="548"/>
      <c r="AU41" s="548"/>
      <c r="AV41" s="548"/>
      <c r="AW41" s="548"/>
      <c r="AX41" s="89"/>
      <c r="AY41" s="89"/>
      <c r="AZ41" s="502"/>
      <c r="BA41" s="502"/>
      <c r="BB41" s="502"/>
      <c r="BC41" s="502"/>
      <c r="BD41" s="502"/>
      <c r="BE41"/>
      <c r="BF41"/>
    </row>
    <row r="42" spans="1:58" ht="20.25" customHeight="1">
      <c r="A42" s="502"/>
      <c r="B42" s="502"/>
      <c r="C42" s="502"/>
      <c r="D42" s="502"/>
      <c r="E42" s="502"/>
      <c r="F42" s="502"/>
      <c r="G42" s="502"/>
      <c r="H42" s="502"/>
      <c r="I42" s="502"/>
      <c r="J42" s="502"/>
      <c r="K42" s="502"/>
      <c r="L42" s="502"/>
      <c r="M42" s="502"/>
      <c r="N42" s="502"/>
      <c r="O42" s="502"/>
      <c r="P42" s="89"/>
      <c r="Q42" s="546"/>
      <c r="R42" s="579" t="s">
        <v>306</v>
      </c>
      <c r="S42" s="546"/>
      <c r="T42" s="546"/>
      <c r="U42" s="546"/>
      <c r="V42" s="546"/>
      <c r="W42" s="546"/>
      <c r="X42" s="580" t="s">
        <v>307</v>
      </c>
      <c r="Y42" s="581" t="s">
        <v>308</v>
      </c>
      <c r="Z42" s="581"/>
      <c r="AA42" s="582"/>
      <c r="AB42" s="580"/>
      <c r="AC42" s="546"/>
      <c r="AD42" s="546"/>
      <c r="AE42" s="546"/>
      <c r="AF42" s="546"/>
      <c r="AG42" s="546"/>
      <c r="AH42" s="546"/>
      <c r="AI42" s="546"/>
      <c r="AJ42" s="549"/>
      <c r="AK42" s="548"/>
      <c r="AL42" s="548"/>
      <c r="AM42" s="548"/>
      <c r="AN42" s="548"/>
      <c r="AO42" s="548"/>
      <c r="AP42" s="548"/>
      <c r="AQ42" s="548"/>
      <c r="AR42" s="548"/>
      <c r="AS42" s="583"/>
      <c r="AT42" s="583"/>
      <c r="AU42" s="548"/>
      <c r="AV42" s="548"/>
      <c r="AW42" s="548"/>
      <c r="AX42" s="89"/>
      <c r="AY42" s="89"/>
      <c r="AZ42" s="502"/>
      <c r="BA42" s="502"/>
      <c r="BB42" s="502"/>
      <c r="BC42" s="502"/>
      <c r="BD42" s="502"/>
      <c r="BE42"/>
      <c r="BF42"/>
    </row>
    <row r="43" spans="1:58" ht="20.25" customHeight="1">
      <c r="A43" s="502"/>
      <c r="B43" s="502"/>
      <c r="C43" s="491"/>
      <c r="D43" s="545"/>
      <c r="E43" s="545"/>
      <c r="F43" s="546"/>
      <c r="G43" s="546"/>
      <c r="H43" s="546"/>
      <c r="I43" s="546"/>
      <c r="J43" s="546"/>
      <c r="K43" s="546"/>
      <c r="L43" s="584" t="s">
        <v>258</v>
      </c>
      <c r="M43" s="72"/>
      <c r="N43" s="72"/>
      <c r="O43" s="585"/>
      <c r="P43" s="89"/>
      <c r="Q43" s="546"/>
      <c r="R43" s="547" t="s">
        <v>309</v>
      </c>
      <c r="S43" s="546"/>
      <c r="T43" s="546"/>
      <c r="U43" s="546"/>
      <c r="V43" s="546"/>
      <c r="W43" s="547" t="s">
        <v>310</v>
      </c>
      <c r="X43" s="546"/>
      <c r="Y43" s="546"/>
      <c r="Z43" s="546"/>
      <c r="AA43" s="72"/>
      <c r="AB43" s="546"/>
      <c r="AC43" s="546"/>
      <c r="AD43" s="546"/>
      <c r="AE43" s="546"/>
      <c r="AF43" s="546"/>
      <c r="AG43" s="546"/>
      <c r="AH43" s="546"/>
      <c r="AI43" s="546"/>
      <c r="AJ43" s="548"/>
      <c r="AK43" s="548"/>
      <c r="AL43" s="548"/>
      <c r="AM43" s="548"/>
      <c r="AN43" s="548"/>
      <c r="AO43" s="548"/>
      <c r="AP43" s="548"/>
      <c r="AQ43" s="548"/>
      <c r="AR43" s="548"/>
      <c r="AS43" s="549"/>
      <c r="AT43" s="548"/>
      <c r="AU43" s="548"/>
      <c r="AV43" s="548"/>
      <c r="AW43" s="548"/>
      <c r="AX43" s="89"/>
      <c r="AY43" s="89"/>
      <c r="AZ43" s="502"/>
      <c r="BA43" s="502"/>
      <c r="BB43" s="502"/>
      <c r="BC43" s="502"/>
      <c r="BD43" s="502"/>
      <c r="BE43"/>
      <c r="BF43"/>
    </row>
    <row r="44" spans="1:58" ht="20.25" customHeight="1">
      <c r="A44" s="502"/>
      <c r="B44" s="502"/>
      <c r="C44" s="551" t="s">
        <v>311</v>
      </c>
      <c r="D44" s="551"/>
      <c r="E44" s="546"/>
      <c r="F44" s="551" t="s">
        <v>312</v>
      </c>
      <c r="G44" s="551"/>
      <c r="H44" s="546"/>
      <c r="I44" s="587"/>
      <c r="J44" s="587"/>
      <c r="K44" s="546"/>
      <c r="L44" s="552" t="s">
        <v>313</v>
      </c>
      <c r="M44" s="552"/>
      <c r="N44" s="552"/>
      <c r="O44" s="546"/>
      <c r="P44" s="89"/>
      <c r="Q44" s="546"/>
      <c r="R44" s="546" t="str">
        <f>IF($Y$42="週","対象時間数（週平均）","対象時間数（当月合計）")</f>
        <v>対象時間数（週平均）</v>
      </c>
      <c r="S44" s="546"/>
      <c r="T44" s="546"/>
      <c r="U44" s="546"/>
      <c r="V44" s="546"/>
      <c r="W44" s="546" t="str">
        <f>IF($Y$42="週","週に勤務すべき時間数","当月に勤務すべき時間数")</f>
        <v>週に勤務すべき時間数</v>
      </c>
      <c r="X44" s="546"/>
      <c r="Y44" s="546"/>
      <c r="Z44" s="546"/>
      <c r="AA44" s="72"/>
      <c r="AB44" s="551" t="s">
        <v>314</v>
      </c>
      <c r="AC44" s="551"/>
      <c r="AD44" s="551"/>
      <c r="AE44" s="551"/>
      <c r="AF44" s="546"/>
      <c r="AG44" s="546"/>
      <c r="AH44" s="546"/>
      <c r="AI44" s="546"/>
      <c r="AJ44" s="548"/>
      <c r="AK44" s="548"/>
      <c r="AL44" s="548"/>
      <c r="AM44" s="548"/>
      <c r="AN44" s="548"/>
      <c r="AO44" s="548"/>
      <c r="AP44" s="548"/>
      <c r="AQ44" s="548"/>
      <c r="AR44" s="548"/>
      <c r="AS44" s="549"/>
      <c r="AT44" s="548"/>
      <c r="AU44" s="548"/>
      <c r="AV44" s="548"/>
      <c r="AW44" s="548"/>
      <c r="AX44" s="89"/>
      <c r="AY44" s="89"/>
      <c r="AZ44" s="502"/>
      <c r="BA44" s="502"/>
      <c r="BB44" s="502"/>
      <c r="BC44" s="502"/>
      <c r="BD44" s="502"/>
      <c r="BE44"/>
      <c r="BF44"/>
    </row>
    <row r="45" spans="1:58" ht="20.25" customHeight="1">
      <c r="A45" s="502"/>
      <c r="B45" s="502"/>
      <c r="C45" s="591">
        <f>L40</f>
        <v>46</v>
      </c>
      <c r="D45" s="591"/>
      <c r="E45" s="589" t="s">
        <v>315</v>
      </c>
      <c r="F45" s="590">
        <v>40</v>
      </c>
      <c r="G45" s="590"/>
      <c r="H45" s="554" t="s">
        <v>316</v>
      </c>
      <c r="I45" s="591">
        <f>C45/F45</f>
        <v>1.1499999999999999</v>
      </c>
      <c r="J45" s="591"/>
      <c r="K45" s="589" t="s">
        <v>317</v>
      </c>
      <c r="L45" s="592">
        <f>IF(C45&lt;40,1,ROUNDUP(I45,1))</f>
        <v>1.2000000000000002</v>
      </c>
      <c r="M45" s="592"/>
      <c r="N45" s="592"/>
      <c r="O45" s="546"/>
      <c r="P45" s="89"/>
      <c r="Q45" s="546"/>
      <c r="R45" s="576">
        <f>IF($Y$42="週",AA40,Y40)</f>
        <v>108</v>
      </c>
      <c r="S45" s="576"/>
      <c r="T45" s="576"/>
      <c r="U45" s="576"/>
      <c r="V45" s="589" t="s">
        <v>315</v>
      </c>
      <c r="W45" s="555">
        <f>IF($Y$42="週",$AV$5,$AZ$5)</f>
        <v>40</v>
      </c>
      <c r="X45" s="555"/>
      <c r="Y45" s="555"/>
      <c r="Z45" s="555"/>
      <c r="AA45" s="554" t="s">
        <v>316</v>
      </c>
      <c r="AB45" s="593">
        <f>ROUNDDOWN(R45/W45,1)</f>
        <v>2.7</v>
      </c>
      <c r="AC45" s="593"/>
      <c r="AD45" s="593"/>
      <c r="AE45" s="593"/>
      <c r="AF45" s="546"/>
      <c r="AG45" s="546"/>
      <c r="AH45" s="546"/>
      <c r="AI45" s="546"/>
      <c r="AJ45" s="594"/>
      <c r="AK45" s="594"/>
      <c r="AL45" s="594"/>
      <c r="AM45" s="594"/>
      <c r="AN45" s="497"/>
      <c r="AO45" s="570"/>
      <c r="AP45" s="570"/>
      <c r="AQ45" s="570"/>
      <c r="AR45" s="570"/>
      <c r="AS45" s="497"/>
      <c r="AT45" s="556"/>
      <c r="AU45" s="556"/>
      <c r="AV45" s="556"/>
      <c r="AW45" s="556"/>
      <c r="AX45" s="89"/>
      <c r="AY45" s="89"/>
      <c r="AZ45" s="502"/>
      <c r="BA45" s="502"/>
      <c r="BB45" s="502"/>
      <c r="BC45" s="502"/>
      <c r="BD45" s="502"/>
      <c r="BE45"/>
      <c r="BF45"/>
    </row>
    <row r="46" spans="1:58" ht="20.25" customHeight="1">
      <c r="A46" s="502"/>
      <c r="B46" s="502"/>
      <c r="C46" s="500"/>
      <c r="D46" s="546"/>
      <c r="E46" s="546"/>
      <c r="F46" s="546"/>
      <c r="G46" s="546"/>
      <c r="H46" s="546"/>
      <c r="I46" s="546"/>
      <c r="J46" s="546"/>
      <c r="K46" s="546"/>
      <c r="L46" s="547" t="s">
        <v>318</v>
      </c>
      <c r="M46" s="546"/>
      <c r="N46" s="546"/>
      <c r="O46" s="546"/>
      <c r="P46" s="89"/>
      <c r="Q46" s="546"/>
      <c r="R46" s="546"/>
      <c r="S46" s="546"/>
      <c r="T46" s="546"/>
      <c r="U46" s="546"/>
      <c r="V46" s="546"/>
      <c r="W46" s="546"/>
      <c r="X46" s="546"/>
      <c r="Y46" s="546"/>
      <c r="Z46" s="546"/>
      <c r="AA46" s="72"/>
      <c r="AB46" s="547" t="s">
        <v>319</v>
      </c>
      <c r="AC46" s="546"/>
      <c r="AD46" s="546"/>
      <c r="AE46" s="546"/>
      <c r="AF46" s="546"/>
      <c r="AG46" s="546"/>
      <c r="AH46" s="546"/>
      <c r="AI46" s="546"/>
      <c r="AJ46" s="548"/>
      <c r="AK46" s="548"/>
      <c r="AL46" s="548"/>
      <c r="AM46" s="548"/>
      <c r="AN46" s="548"/>
      <c r="AO46" s="548"/>
      <c r="AP46" s="548"/>
      <c r="AQ46" s="548"/>
      <c r="AR46" s="548"/>
      <c r="AS46" s="549"/>
      <c r="AT46" s="548"/>
      <c r="AU46" s="548"/>
      <c r="AV46" s="548"/>
      <c r="AW46" s="548"/>
      <c r="AX46" s="89"/>
      <c r="AY46" s="89"/>
      <c r="AZ46" s="502"/>
      <c r="BA46" s="502"/>
      <c r="BB46" s="502"/>
      <c r="BC46" s="502"/>
      <c r="BD46" s="502"/>
      <c r="BE46"/>
      <c r="BF46"/>
    </row>
    <row r="47" spans="1:58" ht="20.25" customHeight="1">
      <c r="A47" s="502"/>
      <c r="B47" s="502"/>
      <c r="C47" s="544" t="s">
        <v>320</v>
      </c>
      <c r="D47" s="546"/>
      <c r="E47" s="546"/>
      <c r="F47" s="546"/>
      <c r="G47" s="546"/>
      <c r="H47" s="546"/>
      <c r="I47" s="546"/>
      <c r="J47" s="546"/>
      <c r="K47" s="546"/>
      <c r="L47" s="546"/>
      <c r="M47" s="546"/>
      <c r="N47" s="546"/>
      <c r="O47" s="546"/>
      <c r="P47" s="89"/>
      <c r="Q47" s="546"/>
      <c r="R47" s="547" t="s">
        <v>321</v>
      </c>
      <c r="S47" s="546"/>
      <c r="T47" s="546"/>
      <c r="U47" s="546"/>
      <c r="V47" s="546"/>
      <c r="W47" s="546"/>
      <c r="X47" s="546"/>
      <c r="Y47" s="546"/>
      <c r="Z47" s="546"/>
      <c r="AA47" s="72"/>
      <c r="AB47" s="546"/>
      <c r="AC47" s="546"/>
      <c r="AD47" s="546"/>
      <c r="AE47" s="546"/>
      <c r="AF47" s="546"/>
      <c r="AG47" s="546"/>
      <c r="AH47" s="546"/>
      <c r="AI47" s="546"/>
      <c r="AJ47" s="546"/>
      <c r="AK47" s="595"/>
      <c r="AL47" s="596"/>
      <c r="AM47" s="596"/>
      <c r="AN47" s="546"/>
      <c r="AO47" s="546"/>
      <c r="AP47" s="546"/>
      <c r="AQ47" s="546"/>
      <c r="AR47" s="546"/>
      <c r="AS47" s="546"/>
      <c r="AT47" s="546"/>
      <c r="AU47" s="546"/>
      <c r="AV47" s="500"/>
      <c r="AW47" s="500"/>
      <c r="AX47" s="89"/>
      <c r="AY47" s="89"/>
      <c r="AZ47" s="502"/>
      <c r="BA47" s="502"/>
      <c r="BB47" s="502"/>
      <c r="BC47" s="502"/>
      <c r="BD47" s="502"/>
      <c r="BE47"/>
      <c r="BF47"/>
    </row>
    <row r="48" spans="1:58" ht="20.25" customHeight="1">
      <c r="A48" s="502"/>
      <c r="B48" s="502"/>
      <c r="C48" s="500"/>
      <c r="D48" s="547" t="s">
        <v>322</v>
      </c>
      <c r="E48" s="546"/>
      <c r="F48" s="546"/>
      <c r="G48" s="546"/>
      <c r="H48" s="546"/>
      <c r="I48" s="546"/>
      <c r="J48" s="546"/>
      <c r="K48" s="546"/>
      <c r="L48" s="546"/>
      <c r="M48" s="546"/>
      <c r="N48" s="546"/>
      <c r="O48" s="546"/>
      <c r="P48" s="89"/>
      <c r="Q48" s="546"/>
      <c r="R48" s="547" t="s">
        <v>298</v>
      </c>
      <c r="S48" s="546"/>
      <c r="T48" s="546"/>
      <c r="U48" s="546"/>
      <c r="V48" s="546"/>
      <c r="W48" s="546"/>
      <c r="X48" s="546"/>
      <c r="Y48" s="546"/>
      <c r="Z48" s="546"/>
      <c r="AA48" s="72"/>
      <c r="AB48" s="554"/>
      <c r="AC48" s="554"/>
      <c r="AD48" s="554"/>
      <c r="AE48" s="554"/>
      <c r="AF48" s="546"/>
      <c r="AG48" s="546"/>
      <c r="AH48" s="546"/>
      <c r="AI48" s="546"/>
      <c r="AJ48" s="546"/>
      <c r="AK48" s="595"/>
      <c r="AL48" s="596"/>
      <c r="AM48" s="596"/>
      <c r="AN48" s="546"/>
      <c r="AO48" s="546"/>
      <c r="AP48" s="546"/>
      <c r="AQ48" s="546"/>
      <c r="AR48" s="546"/>
      <c r="AS48" s="546"/>
      <c r="AT48" s="546"/>
      <c r="AU48" s="546"/>
      <c r="AV48" s="500"/>
      <c r="AW48" s="500"/>
      <c r="AX48" s="89"/>
      <c r="AY48" s="89"/>
      <c r="AZ48" s="502"/>
      <c r="BA48" s="502"/>
      <c r="BB48" s="502"/>
      <c r="BC48" s="502"/>
      <c r="BD48" s="502"/>
      <c r="BE48"/>
      <c r="BF48"/>
    </row>
    <row r="49" spans="1:58" ht="20.25" customHeight="1">
      <c r="A49" s="502"/>
      <c r="B49" s="502"/>
      <c r="C49" s="544" t="s">
        <v>323</v>
      </c>
      <c r="D49" s="546"/>
      <c r="E49" s="546"/>
      <c r="F49" s="546"/>
      <c r="G49" s="546"/>
      <c r="H49" s="546"/>
      <c r="I49" s="546"/>
      <c r="J49" s="546"/>
      <c r="K49" s="546"/>
      <c r="L49" s="546"/>
      <c r="M49" s="546"/>
      <c r="N49" s="546"/>
      <c r="O49" s="546"/>
      <c r="P49" s="89"/>
      <c r="Q49" s="546"/>
      <c r="R49" s="544" t="s">
        <v>302</v>
      </c>
      <c r="S49" s="500"/>
      <c r="T49" s="500"/>
      <c r="U49" s="500"/>
      <c r="V49" s="500"/>
      <c r="W49" s="547" t="s">
        <v>324</v>
      </c>
      <c r="X49" s="500"/>
      <c r="Y49" s="500"/>
      <c r="Z49" s="500"/>
      <c r="AA49" s="500"/>
      <c r="AB49" s="551" t="s">
        <v>299</v>
      </c>
      <c r="AC49" s="551"/>
      <c r="AD49" s="551"/>
      <c r="AE49" s="551"/>
      <c r="AF49" s="546"/>
      <c r="AG49" s="546"/>
      <c r="AH49" s="546"/>
      <c r="AI49" s="546"/>
      <c r="AJ49" s="546"/>
      <c r="AK49" s="595"/>
      <c r="AL49" s="596"/>
      <c r="AM49" s="596"/>
      <c r="AN49" s="546"/>
      <c r="AO49" s="546"/>
      <c r="AP49" s="546"/>
      <c r="AQ49" s="546"/>
      <c r="AR49" s="546"/>
      <c r="AS49" s="546"/>
      <c r="AT49" s="546"/>
      <c r="AU49" s="546"/>
      <c r="AV49" s="500"/>
      <c r="AW49" s="500"/>
      <c r="AX49" s="89"/>
      <c r="AY49" s="89"/>
      <c r="AZ49" s="502"/>
      <c r="BA49" s="502"/>
      <c r="BB49" s="502"/>
      <c r="BC49" s="502"/>
      <c r="BD49" s="502"/>
      <c r="BE49"/>
      <c r="BF49"/>
    </row>
    <row r="50" spans="1:58" ht="20.25" customHeight="1">
      <c r="A50" s="502"/>
      <c r="B50" s="502"/>
      <c r="C50" s="544" t="s">
        <v>325</v>
      </c>
      <c r="D50" s="546"/>
      <c r="E50" s="546"/>
      <c r="F50" s="546"/>
      <c r="G50" s="546"/>
      <c r="H50" s="546"/>
      <c r="I50" s="546"/>
      <c r="J50" s="546"/>
      <c r="K50" s="546"/>
      <c r="L50" s="546"/>
      <c r="M50" s="546"/>
      <c r="N50" s="546"/>
      <c r="O50" s="546"/>
      <c r="P50" s="89"/>
      <c r="Q50" s="546"/>
      <c r="R50" s="555">
        <f>AE40</f>
        <v>2</v>
      </c>
      <c r="S50" s="555"/>
      <c r="T50" s="555"/>
      <c r="U50" s="555"/>
      <c r="V50" s="554" t="s">
        <v>326</v>
      </c>
      <c r="W50" s="593">
        <f>AB45</f>
        <v>2.7</v>
      </c>
      <c r="X50" s="593"/>
      <c r="Y50" s="593"/>
      <c r="Z50" s="593"/>
      <c r="AA50" s="554" t="s">
        <v>316</v>
      </c>
      <c r="AB50" s="597">
        <f>ROUNDDOWN(R50+W50,1)</f>
        <v>4.7</v>
      </c>
      <c r="AC50" s="597"/>
      <c r="AD50" s="597"/>
      <c r="AE50" s="597"/>
      <c r="AF50" s="546"/>
      <c r="AG50" s="546"/>
      <c r="AH50" s="546"/>
      <c r="AI50" s="546"/>
      <c r="AJ50" s="546"/>
      <c r="AK50" s="595"/>
      <c r="AL50" s="596"/>
      <c r="AM50" s="596"/>
      <c r="AN50" s="546"/>
      <c r="AO50" s="546"/>
      <c r="AP50" s="546"/>
      <c r="AQ50" s="546"/>
      <c r="AR50" s="546"/>
      <c r="AS50" s="546"/>
      <c r="AT50" s="546"/>
      <c r="AU50" s="546"/>
      <c r="AV50" s="500"/>
      <c r="AW50" s="500"/>
      <c r="AX50" s="89"/>
      <c r="AY50" s="89"/>
      <c r="AZ50" s="502"/>
      <c r="BA50" s="502"/>
      <c r="BB50" s="502"/>
      <c r="BC50" s="502"/>
      <c r="BD50" s="502"/>
      <c r="BE50"/>
      <c r="BF50"/>
    </row>
    <row r="51" spans="1:58" ht="20.25" customHeight="1">
      <c r="A51" s="502"/>
      <c r="B51" s="502"/>
      <c r="C51" s="544" t="s">
        <v>327</v>
      </c>
      <c r="D51" s="545"/>
      <c r="E51" s="545"/>
      <c r="F51" s="500"/>
      <c r="G51" s="546"/>
      <c r="H51" s="546"/>
      <c r="I51" s="546"/>
      <c r="J51" s="546"/>
      <c r="K51" s="546"/>
      <c r="L51" s="546"/>
      <c r="M51" s="546"/>
      <c r="N51" s="546"/>
      <c r="O51" s="546"/>
      <c r="P51" s="89"/>
      <c r="Q51" s="546"/>
      <c r="R51" s="546"/>
      <c r="S51" s="546"/>
      <c r="T51" s="546"/>
      <c r="U51" s="546"/>
      <c r="V51" s="546"/>
      <c r="W51" s="546"/>
      <c r="X51" s="546"/>
      <c r="Y51" s="546"/>
      <c r="Z51" s="546"/>
      <c r="AA51" s="546"/>
      <c r="AB51" s="546"/>
      <c r="AC51" s="72"/>
      <c r="AD51" s="546"/>
      <c r="AE51" s="546"/>
      <c r="AF51" s="546"/>
      <c r="AG51" s="546"/>
      <c r="AH51" s="546"/>
      <c r="AI51" s="546"/>
      <c r="AJ51" s="546"/>
      <c r="AK51" s="595"/>
      <c r="AL51" s="596"/>
      <c r="AM51" s="596"/>
      <c r="AN51" s="546"/>
      <c r="AO51" s="546"/>
      <c r="AP51" s="546"/>
      <c r="AQ51" s="546"/>
      <c r="AR51" s="546"/>
      <c r="AS51" s="546"/>
      <c r="AT51" s="546"/>
      <c r="AU51" s="546"/>
      <c r="AV51" s="500"/>
      <c r="AW51" s="500"/>
      <c r="AX51" s="502"/>
      <c r="AY51" s="502"/>
      <c r="AZ51" s="502"/>
      <c r="BA51" s="502"/>
      <c r="BB51" s="502"/>
      <c r="BC51" s="502"/>
      <c r="BD51" s="502"/>
      <c r="BE51"/>
      <c r="BF51"/>
    </row>
  </sheetData>
  <mergeCells count="258">
    <mergeCell ref="R50:U50"/>
    <mergeCell ref="W50:Z50"/>
    <mergeCell ref="AB50:AE50"/>
    <mergeCell ref="W45:Z45"/>
    <mergeCell ref="AB45:AE45"/>
    <mergeCell ref="AJ45:AM45"/>
    <mergeCell ref="AO45:AR45"/>
    <mergeCell ref="AT45:AW45"/>
    <mergeCell ref="AB49:AE49"/>
    <mergeCell ref="Y42:Z42"/>
    <mergeCell ref="C44:D44"/>
    <mergeCell ref="F44:G44"/>
    <mergeCell ref="L44:N44"/>
    <mergeCell ref="AB44:AE44"/>
    <mergeCell ref="C45:D45"/>
    <mergeCell ref="F45:G45"/>
    <mergeCell ref="I45:J45"/>
    <mergeCell ref="L45:N45"/>
    <mergeCell ref="R45:U45"/>
    <mergeCell ref="AE40:AF40"/>
    <mergeCell ref="AJ40:AK40"/>
    <mergeCell ref="AL40:AM40"/>
    <mergeCell ref="AN40:AO40"/>
    <mergeCell ref="AQ40:AR40"/>
    <mergeCell ref="AS40:AT40"/>
    <mergeCell ref="AL39:AM39"/>
    <mergeCell ref="AN39:AO39"/>
    <mergeCell ref="AQ39:AR39"/>
    <mergeCell ref="AS39:AT39"/>
    <mergeCell ref="L40:M40"/>
    <mergeCell ref="R40:S40"/>
    <mergeCell ref="T40:U40"/>
    <mergeCell ref="V40:W40"/>
    <mergeCell ref="Y40:Z40"/>
    <mergeCell ref="AA40:AB40"/>
    <mergeCell ref="AQ38:AR38"/>
    <mergeCell ref="AS38:AT38"/>
    <mergeCell ref="N39:O39"/>
    <mergeCell ref="R39:S39"/>
    <mergeCell ref="T39:U39"/>
    <mergeCell ref="V39:W39"/>
    <mergeCell ref="Y39:Z39"/>
    <mergeCell ref="AA39:AB39"/>
    <mergeCell ref="AE39:AF39"/>
    <mergeCell ref="AJ39:AK39"/>
    <mergeCell ref="V38:W38"/>
    <mergeCell ref="Y38:Z38"/>
    <mergeCell ref="AA38:AB38"/>
    <mergeCell ref="AE38:AF38"/>
    <mergeCell ref="AI38:AJ38"/>
    <mergeCell ref="AK38:AN38"/>
    <mergeCell ref="AK37:AN37"/>
    <mergeCell ref="AQ37:AR37"/>
    <mergeCell ref="AS37:AT37"/>
    <mergeCell ref="C38:E38"/>
    <mergeCell ref="F38:G38"/>
    <mergeCell ref="H38:I38"/>
    <mergeCell ref="J38:K38"/>
    <mergeCell ref="L38:M38"/>
    <mergeCell ref="R38:S38"/>
    <mergeCell ref="T38:U38"/>
    <mergeCell ref="T37:U37"/>
    <mergeCell ref="V37:W37"/>
    <mergeCell ref="Y37:Z37"/>
    <mergeCell ref="AA37:AB37"/>
    <mergeCell ref="AE37:AF37"/>
    <mergeCell ref="AI37:AJ37"/>
    <mergeCell ref="C37:E37"/>
    <mergeCell ref="F37:G37"/>
    <mergeCell ref="H37:I37"/>
    <mergeCell ref="J37:K37"/>
    <mergeCell ref="L37:M37"/>
    <mergeCell ref="R37:S37"/>
    <mergeCell ref="Y36:Z36"/>
    <mergeCell ref="AA36:AB36"/>
    <mergeCell ref="AE36:AF36"/>
    <mergeCell ref="AI36:AJ36"/>
    <mergeCell ref="AK36:AN36"/>
    <mergeCell ref="AQ36:AT36"/>
    <mergeCell ref="AK35:AN35"/>
    <mergeCell ref="AS35:AT35"/>
    <mergeCell ref="C36:E36"/>
    <mergeCell ref="F36:G36"/>
    <mergeCell ref="H36:I36"/>
    <mergeCell ref="J36:K36"/>
    <mergeCell ref="L36:M36"/>
    <mergeCell ref="R36:S36"/>
    <mergeCell ref="T36:U36"/>
    <mergeCell ref="V36:W36"/>
    <mergeCell ref="AK34:AN34"/>
    <mergeCell ref="AS34:AT34"/>
    <mergeCell ref="C35:E35"/>
    <mergeCell ref="F35:G35"/>
    <mergeCell ref="H35:I35"/>
    <mergeCell ref="J35:K35"/>
    <mergeCell ref="L35:M35"/>
    <mergeCell ref="T35:U35"/>
    <mergeCell ref="V35:W35"/>
    <mergeCell ref="Y35:Z35"/>
    <mergeCell ref="L34:M34"/>
    <mergeCell ref="R34:S35"/>
    <mergeCell ref="T34:W34"/>
    <mergeCell ref="Y34:AB34"/>
    <mergeCell ref="AE34:AF34"/>
    <mergeCell ref="AI34:AJ34"/>
    <mergeCell ref="AA35:AB35"/>
    <mergeCell ref="AE35:AF35"/>
    <mergeCell ref="AI35:AJ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2"/>
  <conditionalFormatting sqref="P13:AX30">
    <cfRule type="expression" dxfId="549" priority="1">
      <formula>INDIRECT(ADDRESS(ROW(),COLUMN()))=TRUNC(INDIRECT(ADDRESS(ROW(),COLUMN())))</formula>
    </cfRule>
  </conditionalFormatting>
  <conditionalFormatting sqref="F36:M38">
    <cfRule type="expression" dxfId="548" priority="2">
      <formula>INDIRECT(ADDRESS(ROW(),COLUMN()))=TRUNC(INDIRECT(ADDRESS(ROW(),COLUMN())))</formula>
    </cfRule>
  </conditionalFormatting>
  <conditionalFormatting sqref="T36:AF40">
    <cfRule type="expression" dxfId="547" priority="3">
      <formula>INDIRECT(ADDRESS(ROW(),COLUMN()))=TRUNC(INDIRECT(ADDRESS(ROW(),COLUMN())))</formula>
    </cfRule>
  </conditionalFormatting>
  <conditionalFormatting sqref="R45:U45">
    <cfRule type="expression" dxfId="546" priority="4">
      <formula>INDIRECT(ADDRESS(ROW(),COLUMN()))=TRUNC(INDIRECT(ADDRESS(ROW(),COLUMN())))</formula>
    </cfRule>
  </conditionalFormatting>
  <dataValidations count="8">
    <dataValidation type="list" operator="equal" allowBlank="1" showInputMessage="1" showErrorMessage="1" sqref="F45">
      <formula1>"40,50"</formula1>
      <formula2>0</formula2>
    </dataValidation>
    <dataValidation type="list" operator="equal" allowBlank="1" showInputMessage="1" showErrorMessage="1" sqref="Y42:Z42">
      <formula1>"週,暦月"</formula1>
      <formula2>0</formula2>
    </dataValidation>
    <dataValidation type="list" operator="equal" allowBlank="1" showInputMessage="1" error="リストにない場合のみ、入力してください。" sqref="G13:K30">
      <formula1>INDIRECT(C13)</formula1>
      <formula2>0</formula2>
    </dataValidation>
    <dataValidation type="list" operator="equal" allowBlank="1" showInputMessage="1" sqref="E13:F30">
      <formula1>"A,B,C,D"</formula1>
      <formula2>0</formula2>
    </dataValidation>
    <dataValidation type="list" operator="equal" allowBlank="1" showInputMessage="1" sqref="C13:D30">
      <formula1>職種</formula1>
      <formula2>0</formula2>
    </dataValidation>
    <dataValidation type="decimal" allowBlank="1" showInputMessage="1" showErrorMessage="1" error="入力可能範囲　32～40" sqref="AV5">
      <formula1>32</formula1>
      <formula2>40</formula2>
    </dataValidation>
    <dataValidation type="list" operator="equal" allowBlank="1" showInputMessage="1" showErrorMessage="1" sqref="AZ4">
      <formula1>"予定,実績,予定・実績"</formula1>
      <formula2>0</formula2>
    </dataValidation>
    <dataValidation type="list" operator="equal" allowBlank="1" showInputMessage="1" showErrorMessage="1" sqref="AZ3">
      <formula1>"４週,暦月"</formula1>
      <formula2>0</formula2>
    </dataValidation>
  </dataValidations>
  <printOptions horizontalCentered="1"/>
  <pageMargins left="0.23611111111111099" right="0.23611111111111099" top="0.43333333333333302" bottom="0.27569444444444402" header="0.51180555555555496" footer="0.51180555555555496"/>
  <pageSetup paperSize="0" scale="0" firstPageNumber="0" fitToHeight="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topLeftCell="A25" zoomScaleNormal="100" zoomScalePageLayoutView="60" workbookViewId="0"/>
  </sheetViews>
  <sheetFormatPr defaultRowHeight="18.75"/>
  <cols>
    <col min="1" max="1025" width="9" style="3"/>
  </cols>
  <sheetData>
    <row r="1" spans="1:1024">
      <c r="A1"/>
      <c r="B1" s="1" t="s">
        <v>0</v>
      </c>
      <c r="C1"/>
      <c r="D1" s="2"/>
      <c r="E1" s="2"/>
      <c r="F1" s="2"/>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4" customFormat="1" ht="20.25" customHeight="1">
      <c r="B2" s="5" t="s">
        <v>1</v>
      </c>
      <c r="C2" s="5"/>
      <c r="D2" s="2"/>
      <c r="E2" s="2"/>
      <c r="F2" s="2"/>
    </row>
    <row r="3" spans="1:1024" s="4" customFormat="1" ht="20.25" customHeight="1">
      <c r="B3" s="5"/>
      <c r="C3" s="5"/>
      <c r="D3" s="2"/>
      <c r="E3" s="2"/>
      <c r="F3" s="2"/>
    </row>
    <row r="4" spans="1:1024" s="6" customFormat="1" ht="20.25" customHeight="1">
      <c r="B4" s="7"/>
      <c r="C4" s="8" t="s">
        <v>2</v>
      </c>
      <c r="D4" s="2"/>
      <c r="F4" s="9" t="s">
        <v>3</v>
      </c>
      <c r="G4" s="9"/>
      <c r="H4" s="9"/>
      <c r="I4" s="9"/>
      <c r="J4" s="9"/>
      <c r="K4" s="9"/>
    </row>
    <row r="5" spans="1:1024" ht="20.25" customHeight="1">
      <c r="A5" s="6"/>
      <c r="B5" s="10"/>
      <c r="C5" s="8" t="s">
        <v>4</v>
      </c>
      <c r="D5" s="2"/>
      <c r="E5"/>
      <c r="F5" s="9"/>
      <c r="G5" s="9"/>
      <c r="H5" s="9"/>
      <c r="I5" s="9"/>
      <c r="J5" s="9"/>
      <c r="K5" s="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4" customFormat="1" ht="20.25" customHeight="1">
      <c r="B6" s="11" t="s">
        <v>5</v>
      </c>
      <c r="C6" s="2"/>
      <c r="D6" s="2"/>
      <c r="E6" s="12"/>
      <c r="F6" s="13"/>
    </row>
    <row r="7" spans="1:1024" s="4" customFormat="1" ht="20.25" customHeight="1">
      <c r="B7" s="5"/>
      <c r="C7" s="5"/>
      <c r="D7" s="2"/>
      <c r="E7" s="12"/>
      <c r="F7" s="13"/>
    </row>
    <row r="8" spans="1:1024" s="4" customFormat="1" ht="20.25" customHeight="1">
      <c r="B8" s="8" t="s">
        <v>6</v>
      </c>
      <c r="C8" s="5"/>
      <c r="D8" s="2"/>
      <c r="E8" s="12"/>
      <c r="F8" s="13"/>
    </row>
    <row r="9" spans="1:1024" s="4" customFormat="1" ht="20.25" customHeight="1">
      <c r="B9" s="5"/>
      <c r="C9" s="5"/>
      <c r="D9" s="2"/>
      <c r="E9" s="2"/>
      <c r="F9" s="2"/>
    </row>
    <row r="10" spans="1:1024" s="4" customFormat="1" ht="20.25" customHeight="1">
      <c r="B10" s="8" t="s">
        <v>7</v>
      </c>
      <c r="C10" s="5"/>
      <c r="D10" s="2"/>
      <c r="E10" s="2"/>
      <c r="F10" s="2"/>
    </row>
    <row r="11" spans="1:1024" s="4" customFormat="1" ht="20.25" customHeight="1">
      <c r="B11" s="2"/>
      <c r="C11" s="5"/>
      <c r="D11" s="2"/>
      <c r="E11" s="2"/>
      <c r="F11" s="2"/>
    </row>
    <row r="12" spans="1:1024" s="4" customFormat="1" ht="20.25" customHeight="1">
      <c r="B12" s="8" t="s">
        <v>8</v>
      </c>
      <c r="C12" s="5"/>
      <c r="D12" s="2"/>
      <c r="E12"/>
      <c r="F12"/>
    </row>
    <row r="13" spans="1:1024" s="4" customFormat="1" ht="20.25" customHeight="1">
      <c r="B13" s="2"/>
      <c r="C13" s="5"/>
      <c r="D13" s="2"/>
      <c r="E13"/>
      <c r="F13"/>
    </row>
    <row r="14" spans="1:1024" s="4" customFormat="1" ht="20.25" customHeight="1">
      <c r="B14" s="8" t="s">
        <v>9</v>
      </c>
      <c r="C14" s="5"/>
      <c r="D14" s="2"/>
      <c r="E14"/>
      <c r="F14"/>
    </row>
    <row r="15" spans="1:1024" s="4" customFormat="1" ht="20.25" customHeight="1">
      <c r="B15" s="2"/>
      <c r="C15" s="5"/>
      <c r="D15" s="2"/>
      <c r="E15"/>
      <c r="F15"/>
    </row>
    <row r="16" spans="1:1024" s="4" customFormat="1" ht="20.25" customHeight="1">
      <c r="B16" s="8" t="s">
        <v>10</v>
      </c>
      <c r="C16" s="5"/>
      <c r="D16" s="2"/>
      <c r="E16"/>
      <c r="F16"/>
    </row>
    <row r="17" spans="2:25" s="4" customFormat="1" ht="20.25" customHeight="1">
      <c r="B17" s="5"/>
      <c r="C17" s="5"/>
      <c r="D17" s="2"/>
      <c r="E17"/>
      <c r="F17"/>
    </row>
    <row r="18" spans="2:25" s="4" customFormat="1" ht="20.25" customHeight="1">
      <c r="B18" s="8" t="s">
        <v>11</v>
      </c>
      <c r="C18" s="5"/>
      <c r="D18" s="2"/>
      <c r="E18"/>
      <c r="F18"/>
    </row>
    <row r="19" spans="2:25" s="4" customFormat="1" ht="20.25" customHeight="1">
      <c r="B19" s="5"/>
      <c r="C19" s="5"/>
      <c r="D19" s="2"/>
      <c r="E19"/>
      <c r="F19"/>
    </row>
    <row r="20" spans="2:25" s="4" customFormat="1" ht="17.25" customHeight="1">
      <c r="B20" s="8" t="s">
        <v>12</v>
      </c>
      <c r="C20" s="2"/>
      <c r="D20" s="2"/>
      <c r="E20"/>
      <c r="F20"/>
    </row>
    <row r="21" spans="2:25" s="4" customFormat="1" ht="17.25" customHeight="1">
      <c r="B21" s="8" t="s">
        <v>13</v>
      </c>
      <c r="C21" s="2"/>
      <c r="D21" s="2"/>
      <c r="E21"/>
      <c r="F21"/>
    </row>
    <row r="22" spans="2:25" s="4" customFormat="1" ht="17.25" customHeight="1">
      <c r="B22" s="2"/>
      <c r="C22" s="2"/>
      <c r="D22" s="2"/>
      <c r="E22"/>
      <c r="F22"/>
    </row>
    <row r="23" spans="2:25" s="4" customFormat="1" ht="17.25" customHeight="1">
      <c r="B23" s="2"/>
      <c r="C23" s="14" t="s">
        <v>14</v>
      </c>
      <c r="D23" s="15" t="s">
        <v>15</v>
      </c>
      <c r="E23"/>
      <c r="F23"/>
    </row>
    <row r="24" spans="2:25" s="4" customFormat="1" ht="17.25" customHeight="1">
      <c r="B24" s="2"/>
      <c r="C24" s="14">
        <v>1</v>
      </c>
      <c r="D24" s="16" t="s">
        <v>16</v>
      </c>
      <c r="E24"/>
      <c r="F24"/>
    </row>
    <row r="25" spans="2:25" s="4" customFormat="1" ht="17.25" customHeight="1">
      <c r="B25" s="2"/>
      <c r="C25" s="14">
        <v>2</v>
      </c>
      <c r="D25" s="16" t="s">
        <v>17</v>
      </c>
      <c r="E25"/>
      <c r="F25"/>
    </row>
    <row r="26" spans="2:25" s="4" customFormat="1" ht="17.25" customHeight="1">
      <c r="B26" s="2"/>
      <c r="C26" s="14">
        <v>3</v>
      </c>
      <c r="D26" s="16" t="s">
        <v>18</v>
      </c>
      <c r="E26"/>
      <c r="F26"/>
    </row>
    <row r="27" spans="2:25" s="4" customFormat="1" ht="17.25" customHeight="1">
      <c r="B27" s="2"/>
      <c r="C27" s="14">
        <v>4</v>
      </c>
      <c r="D27" s="16" t="s">
        <v>19</v>
      </c>
      <c r="E27"/>
      <c r="F27"/>
    </row>
    <row r="28" spans="2:25" s="4" customFormat="1" ht="17.25" customHeight="1">
      <c r="B28" s="2"/>
      <c r="C28" s="14">
        <v>5</v>
      </c>
      <c r="D28" s="16" t="s">
        <v>20</v>
      </c>
      <c r="E28"/>
      <c r="F28"/>
    </row>
    <row r="29" spans="2:25" s="4" customFormat="1" ht="17.25" customHeight="1">
      <c r="B29" s="2"/>
      <c r="C29" s="12"/>
      <c r="D29" s="13"/>
      <c r="E29"/>
      <c r="F29"/>
    </row>
    <row r="30" spans="2:25" s="4" customFormat="1" ht="17.25" customHeight="1">
      <c r="B30" s="8" t="s">
        <v>21</v>
      </c>
      <c r="C30" s="2"/>
      <c r="D30" s="2"/>
      <c r="E30" s="6"/>
      <c r="F30" s="6"/>
    </row>
    <row r="31" spans="2:25" s="4" customFormat="1" ht="17.25" customHeight="1">
      <c r="B31" s="8" t="s">
        <v>22</v>
      </c>
      <c r="C31" s="2"/>
      <c r="D31" s="2"/>
      <c r="E31" s="6"/>
      <c r="F31" s="6"/>
    </row>
    <row r="32" spans="2:25" s="4" customFormat="1" ht="17.25" customHeight="1">
      <c r="B32" s="2"/>
      <c r="C32" s="2"/>
      <c r="D32" s="2"/>
      <c r="E32" s="6"/>
      <c r="F32" s="6"/>
      <c r="G32" s="17"/>
      <c r="H32" s="17"/>
      <c r="J32" s="17"/>
      <c r="K32" s="17"/>
      <c r="L32" s="17"/>
      <c r="M32" s="17"/>
      <c r="N32" s="17"/>
      <c r="O32" s="17"/>
      <c r="R32" s="17"/>
      <c r="S32" s="17"/>
      <c r="T32" s="17"/>
      <c r="W32" s="17"/>
      <c r="X32" s="17"/>
      <c r="Y32" s="17"/>
    </row>
    <row r="33" spans="2:51" s="4" customFormat="1" ht="17.25" customHeight="1">
      <c r="B33" s="2"/>
      <c r="C33" s="15" t="s">
        <v>23</v>
      </c>
      <c r="D33" s="15" t="s">
        <v>24</v>
      </c>
      <c r="E33" s="6"/>
      <c r="F33" s="6"/>
      <c r="G33" s="17"/>
      <c r="H33" s="17"/>
      <c r="J33" s="17"/>
      <c r="K33" s="17"/>
      <c r="L33" s="17"/>
      <c r="M33" s="17"/>
      <c r="N33" s="17"/>
      <c r="O33" s="17"/>
      <c r="R33" s="17"/>
      <c r="S33" s="17"/>
      <c r="T33" s="17"/>
      <c r="W33" s="17"/>
      <c r="X33" s="17"/>
      <c r="Y33" s="17"/>
    </row>
    <row r="34" spans="2:51" s="4" customFormat="1" ht="17.25" customHeight="1">
      <c r="B34" s="2"/>
      <c r="C34" s="14" t="s">
        <v>25</v>
      </c>
      <c r="D34" s="16" t="s">
        <v>26</v>
      </c>
      <c r="E34" s="6"/>
      <c r="F34" s="6"/>
      <c r="G34" s="17"/>
      <c r="H34" s="17"/>
      <c r="J34" s="17"/>
      <c r="K34" s="17"/>
      <c r="L34" s="17"/>
      <c r="M34" s="17"/>
      <c r="N34" s="17"/>
      <c r="O34" s="17"/>
      <c r="R34" s="17"/>
      <c r="S34" s="17"/>
      <c r="T34" s="17"/>
      <c r="W34" s="17"/>
      <c r="X34" s="17"/>
      <c r="Y34" s="17"/>
    </row>
    <row r="35" spans="2:51" s="4" customFormat="1" ht="17.25" customHeight="1">
      <c r="B35" s="2"/>
      <c r="C35" s="14" t="s">
        <v>27</v>
      </c>
      <c r="D35" s="16" t="s">
        <v>28</v>
      </c>
      <c r="E35" s="6"/>
      <c r="F35" s="6"/>
      <c r="G35" s="17"/>
      <c r="H35" s="17"/>
      <c r="J35" s="17"/>
      <c r="K35" s="17"/>
      <c r="L35" s="17"/>
      <c r="M35" s="17"/>
      <c r="N35" s="17"/>
      <c r="O35" s="17"/>
      <c r="R35" s="17"/>
      <c r="S35" s="17"/>
      <c r="T35" s="17"/>
      <c r="W35" s="17"/>
      <c r="X35" s="17"/>
      <c r="Y35" s="17"/>
    </row>
    <row r="36" spans="2:51" s="4" customFormat="1" ht="17.25" customHeight="1">
      <c r="B36" s="2"/>
      <c r="C36" s="14" t="s">
        <v>29</v>
      </c>
      <c r="D36" s="16" t="s">
        <v>30</v>
      </c>
      <c r="E36" s="6"/>
      <c r="F36" s="6"/>
      <c r="G36" s="17"/>
      <c r="H36" s="17"/>
      <c r="J36" s="17"/>
      <c r="K36" s="17"/>
      <c r="L36" s="17"/>
      <c r="M36" s="17"/>
      <c r="N36" s="17"/>
      <c r="O36" s="17"/>
      <c r="R36" s="17"/>
      <c r="S36" s="17"/>
      <c r="T36" s="17"/>
      <c r="W36" s="17"/>
      <c r="X36" s="17"/>
      <c r="Y36" s="17"/>
    </row>
    <row r="37" spans="2:51" s="4" customFormat="1" ht="17.25" customHeight="1">
      <c r="B37" s="2"/>
      <c r="C37" s="14" t="s">
        <v>31</v>
      </c>
      <c r="D37" s="16" t="s">
        <v>32</v>
      </c>
      <c r="E37" s="6"/>
      <c r="F37" s="6"/>
      <c r="G37" s="17"/>
      <c r="H37" s="17"/>
      <c r="J37" s="17"/>
      <c r="K37" s="17"/>
      <c r="L37" s="17"/>
      <c r="M37" s="17"/>
      <c r="N37" s="17"/>
      <c r="O37" s="17"/>
      <c r="R37" s="17"/>
      <c r="S37" s="17"/>
      <c r="T37" s="17"/>
      <c r="W37" s="17"/>
      <c r="X37" s="17"/>
      <c r="Y37" s="17"/>
    </row>
    <row r="38" spans="2:51" s="4" customFormat="1" ht="17.25" customHeight="1">
      <c r="B38" s="2"/>
      <c r="C38" s="2"/>
      <c r="D38" s="2"/>
      <c r="E38" s="6"/>
      <c r="F38" s="6"/>
      <c r="G38" s="17"/>
      <c r="H38" s="17"/>
      <c r="J38" s="17"/>
      <c r="K38" s="17"/>
      <c r="L38" s="17"/>
      <c r="M38" s="17"/>
      <c r="N38" s="17"/>
      <c r="O38" s="17"/>
      <c r="R38" s="17"/>
      <c r="S38" s="17"/>
      <c r="T38" s="17"/>
      <c r="W38" s="17"/>
      <c r="X38" s="17"/>
      <c r="Y38" s="17"/>
    </row>
    <row r="39" spans="2:51" s="4" customFormat="1" ht="17.25" customHeight="1">
      <c r="B39" s="2"/>
      <c r="C39" s="8" t="s">
        <v>33</v>
      </c>
      <c r="D39" s="2"/>
      <c r="E39" s="6"/>
      <c r="F39" s="6"/>
      <c r="G39" s="17"/>
      <c r="H39" s="17"/>
      <c r="J39" s="17"/>
      <c r="K39" s="17"/>
      <c r="L39" s="17"/>
      <c r="M39" s="17"/>
      <c r="N39" s="17"/>
      <c r="O39" s="17"/>
      <c r="R39" s="17"/>
      <c r="S39" s="17"/>
      <c r="T39" s="17"/>
      <c r="W39" s="17"/>
      <c r="X39" s="17"/>
      <c r="Y39" s="17"/>
    </row>
    <row r="40" spans="2:51" s="4" customFormat="1" ht="17.25" customHeight="1">
      <c r="B40" s="6"/>
      <c r="C40" s="8" t="s">
        <v>34</v>
      </c>
      <c r="D40" s="6"/>
      <c r="E40" s="6"/>
      <c r="F40" s="8"/>
      <c r="G40" s="17"/>
      <c r="H40" s="17"/>
      <c r="J40" s="17"/>
      <c r="K40" s="17"/>
      <c r="L40" s="17"/>
      <c r="M40" s="17"/>
      <c r="N40" s="17"/>
      <c r="O40" s="17"/>
      <c r="R40" s="17"/>
      <c r="S40" s="17"/>
      <c r="T40" s="17"/>
      <c r="W40" s="17"/>
      <c r="X40" s="17"/>
      <c r="Y40" s="17"/>
    </row>
    <row r="41" spans="2:51" s="4" customFormat="1" ht="17.25" customHeight="1">
      <c r="B41" s="6"/>
      <c r="C41" s="8" t="s">
        <v>35</v>
      </c>
      <c r="D41" s="6"/>
      <c r="E41" s="6"/>
      <c r="F41" s="2"/>
      <c r="G41" s="17"/>
      <c r="H41" s="17"/>
      <c r="J41" s="17"/>
      <c r="K41" s="17"/>
      <c r="L41" s="17"/>
      <c r="M41" s="17"/>
      <c r="N41" s="17"/>
      <c r="O41" s="17"/>
      <c r="R41" s="17"/>
      <c r="S41" s="17"/>
      <c r="T41" s="17"/>
      <c r="W41" s="17"/>
      <c r="X41" s="17"/>
      <c r="Y41" s="17"/>
    </row>
    <row r="42" spans="2:51" s="4" customFormat="1" ht="17.25" customHeight="1">
      <c r="B42" s="2"/>
      <c r="C42" s="2"/>
      <c r="D42" s="2"/>
      <c r="E42" s="8"/>
      <c r="F42" s="17"/>
      <c r="G42" s="17"/>
      <c r="H42" s="17"/>
      <c r="J42" s="17"/>
      <c r="K42" s="17"/>
      <c r="L42" s="17"/>
      <c r="M42" s="17"/>
      <c r="N42" s="17"/>
      <c r="O42" s="17"/>
      <c r="R42" s="17"/>
      <c r="S42" s="17"/>
      <c r="T42" s="17"/>
      <c r="W42" s="17"/>
      <c r="X42" s="17"/>
      <c r="Y42" s="17"/>
    </row>
    <row r="43" spans="2:51" s="4" customFormat="1" ht="17.25" customHeight="1">
      <c r="B43" s="8" t="s">
        <v>36</v>
      </c>
      <c r="C43" s="2"/>
      <c r="D43" s="2"/>
      <c r="E43"/>
      <c r="F43"/>
      <c r="G43"/>
      <c r="H43"/>
      <c r="J43"/>
      <c r="K43"/>
      <c r="L43"/>
      <c r="M43"/>
      <c r="N43"/>
      <c r="O43"/>
      <c r="R43"/>
      <c r="S43"/>
      <c r="T43"/>
      <c r="W43"/>
      <c r="X43"/>
      <c r="Y43"/>
    </row>
    <row r="44" spans="2:51" s="4" customFormat="1" ht="17.25" customHeight="1">
      <c r="B44" s="8" t="s">
        <v>37</v>
      </c>
      <c r="C44" s="2"/>
      <c r="D44" s="2"/>
      <c r="E44"/>
      <c r="F44"/>
      <c r="G44"/>
      <c r="H44"/>
      <c r="J44"/>
      <c r="K44"/>
      <c r="L44"/>
      <c r="M44"/>
      <c r="N44"/>
      <c r="O44"/>
      <c r="R44"/>
      <c r="S44"/>
      <c r="T44"/>
      <c r="W44"/>
      <c r="X44"/>
      <c r="Y44"/>
      <c r="AH44" s="18"/>
      <c r="AI44" s="18"/>
      <c r="AJ44" s="18"/>
      <c r="AK44" s="18"/>
      <c r="AL44" s="18"/>
      <c r="AM44" s="18"/>
      <c r="AN44" s="18"/>
      <c r="AO44" s="18"/>
      <c r="AP44" s="18"/>
      <c r="AQ44" s="18"/>
      <c r="AR44" s="18"/>
      <c r="AS44" s="18"/>
    </row>
    <row r="45" spans="2:51" s="4" customFormat="1" ht="17.25" customHeight="1">
      <c r="B45" s="19" t="s">
        <v>38</v>
      </c>
      <c r="C45" s="6"/>
      <c r="D45" s="6"/>
      <c r="E45" s="20"/>
      <c r="F45" s="20"/>
      <c r="G45" s="20"/>
      <c r="H45" s="20"/>
      <c r="I45" s="20"/>
      <c r="J45" s="20"/>
      <c r="K45" s="20"/>
      <c r="L45" s="20"/>
      <c r="M45" s="20"/>
      <c r="N45" s="20"/>
      <c r="O45" s="21"/>
      <c r="P45" s="21"/>
      <c r="Q45" s="20"/>
      <c r="R45" s="21"/>
      <c r="S45" s="20"/>
      <c r="T45" s="20"/>
      <c r="U45" s="21"/>
      <c r="V45" s="18"/>
      <c r="W45" s="18"/>
      <c r="X45" s="18"/>
      <c r="Y45" s="20"/>
      <c r="Z45" s="20"/>
      <c r="AA45" s="20"/>
      <c r="AB45" s="20"/>
      <c r="AC45" s="18"/>
      <c r="AD45" s="20"/>
      <c r="AE45" s="21"/>
      <c r="AF45" s="21"/>
      <c r="AG45" s="21"/>
      <c r="AH45" s="21"/>
      <c r="AI45" s="22"/>
      <c r="AJ45" s="21"/>
      <c r="AK45" s="21"/>
      <c r="AL45" s="21"/>
      <c r="AM45" s="21"/>
      <c r="AN45" s="21"/>
      <c r="AO45" s="21"/>
      <c r="AP45" s="21"/>
      <c r="AQ45" s="21"/>
      <c r="AR45" s="21"/>
      <c r="AS45" s="21"/>
      <c r="AT45" s="21"/>
      <c r="AU45" s="21"/>
      <c r="AV45" s="21"/>
      <c r="AW45" s="21"/>
      <c r="AX45" s="21"/>
      <c r="AY45" s="22"/>
    </row>
    <row r="46" spans="2:51" s="4" customFormat="1" ht="17.25" customHeight="1">
      <c r="B46"/>
      <c r="C46"/>
      <c r="D46"/>
      <c r="E46"/>
      <c r="F46" s="18"/>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2:51" s="4" customFormat="1" ht="17.25" customHeight="1">
      <c r="B47" s="8" t="s">
        <v>39</v>
      </c>
      <c r="C47" s="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2:51" s="4" customFormat="1" ht="17.25" customHeight="1">
      <c r="B48" s="2"/>
      <c r="C48" s="2"/>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2:54" s="4" customFormat="1" ht="17.25" customHeight="1">
      <c r="B49" s="8" t="s">
        <v>40</v>
      </c>
      <c r="C49" s="2"/>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2:54" s="4" customFormat="1" ht="17.25" customHeight="1">
      <c r="B50" s="8" t="s">
        <v>41</v>
      </c>
      <c r="C50" s="2"/>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2:54" s="4" customFormat="1" ht="17.25" customHeight="1">
      <c r="B51" s="2"/>
      <c r="C51" s="2"/>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4" s="4" customFormat="1" ht="17.25" customHeight="1">
      <c r="B52" s="8" t="s">
        <v>42</v>
      </c>
      <c r="C52" s="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4" s="4" customFormat="1" ht="17.25" customHeight="1">
      <c r="B53" s="8" t="s">
        <v>43</v>
      </c>
      <c r="C53" s="2"/>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4" s="4" customFormat="1" ht="17.25" customHeight="1">
      <c r="B54" s="2"/>
      <c r="C54" s="2"/>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4" s="4" customFormat="1" ht="17.25" customHeight="1">
      <c r="B55" s="8" t="s">
        <v>44</v>
      </c>
      <c r="C55" s="2"/>
      <c r="D55" s="2"/>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2:54" s="4" customFormat="1" ht="17.25" customHeight="1">
      <c r="B56" s="2"/>
      <c r="C56" s="2"/>
      <c r="D56" s="2"/>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2:54" s="4" customFormat="1" ht="17.25" customHeight="1">
      <c r="B57" s="23" t="s">
        <v>45</v>
      </c>
      <c r="C57" s="6"/>
      <c r="D57" s="2"/>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2:54" s="4" customFormat="1" ht="17.25" customHeight="1">
      <c r="B58" s="23" t="s">
        <v>46</v>
      </c>
      <c r="C58" s="6"/>
      <c r="D58" s="2"/>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4" s="4" customFormat="1" ht="17.25" customHeight="1">
      <c r="B59" s="23" t="s">
        <v>47</v>
      </c>
      <c r="C59" s="6"/>
      <c r="D59" s="2"/>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4" s="4" customFormat="1" ht="17.25" customHeight="1">
      <c r="B60"/>
      <c r="C60" s="3"/>
      <c r="D60" s="3"/>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4" s="4" customFormat="1" ht="17.25" customHeight="1">
      <c r="B61" s="24" t="s">
        <v>48</v>
      </c>
      <c r="C61" s="3"/>
      <c r="D61" s="3"/>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row>
    <row r="62" spans="2:54" s="4" customFormat="1" ht="17.25" customHeight="1">
      <c r="B62"/>
      <c r="C62" s="3"/>
      <c r="D62" s="3"/>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row>
    <row r="63" spans="2:54" s="4" customFormat="1" ht="17.25" customHeight="1">
      <c r="B63" s="24" t="s">
        <v>49</v>
      </c>
      <c r="C63" s="3"/>
      <c r="D63" s="3"/>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row>
    <row r="64" spans="2:54" s="4" customFormat="1" ht="17.25" customHeight="1">
      <c r="B64"/>
      <c r="C64" s="3"/>
      <c r="D64" s="3"/>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row>
    <row r="65" spans="1:71" s="4" customFormat="1" ht="17.25" customHeight="1">
      <c r="B65" s="24" t="s">
        <v>50</v>
      </c>
      <c r="C65" s="3"/>
      <c r="D65" s="3"/>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row>
    <row r="66" spans="1:71" s="4" customFormat="1" ht="17.25" customHeight="1">
      <c r="B66"/>
      <c r="C66" s="3"/>
      <c r="D66" s="3"/>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row>
    <row r="67" spans="1:71" ht="17.25" customHeight="1">
      <c r="A67" s="4"/>
      <c r="B67" s="24" t="s">
        <v>51</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s="4"/>
      <c r="BD67" s="4"/>
      <c r="BE67" s="4"/>
      <c r="BF67" s="4"/>
      <c r="BG67" s="4"/>
      <c r="BH67" s="4"/>
      <c r="BI67" s="4"/>
      <c r="BJ67" s="4"/>
      <c r="BK67" s="4"/>
      <c r="BL67" s="26"/>
      <c r="BM67" s="27"/>
      <c r="BN67" s="26"/>
      <c r="BO67" s="26"/>
      <c r="BP67" s="26"/>
      <c r="BQ67" s="28"/>
      <c r="BR67" s="29"/>
      <c r="BS67" s="29"/>
    </row>
    <row r="68" spans="1:71" ht="17.25" customHeight="1">
      <c r="A68" s="4"/>
      <c r="B68"/>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c r="AZ68"/>
      <c r="BA68"/>
      <c r="BB68"/>
    </row>
    <row r="69" spans="1:71" ht="17.25" customHeight="1">
      <c r="A69" s="4"/>
      <c r="B69" s="24" t="s">
        <v>52</v>
      </c>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row>
    <row r="70" spans="1:71" ht="17.25" customHeight="1">
      <c r="A70" s="4"/>
      <c r="B70"/>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row>
    <row r="71" spans="1:71" ht="17.25" customHeight="1">
      <c r="B71" s="1" t="s">
        <v>53</v>
      </c>
    </row>
    <row r="72" spans="1:71" ht="17.25" customHeight="1">
      <c r="B72" s="24" t="s">
        <v>54</v>
      </c>
    </row>
    <row r="73" spans="1:71" ht="17.25" customHeight="1">
      <c r="B73" s="30" t="s">
        <v>55</v>
      </c>
    </row>
  </sheetData>
  <mergeCells count="1">
    <mergeCell ref="F4:K5"/>
  </mergeCells>
  <phoneticPr fontId="2"/>
  <pageMargins left="0.70833333333333304" right="0.70833333333333304" top="0.74791666666666701" bottom="0.74791666666666701" header="0.51180555555555496" footer="0.51180555555555496"/>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view="pageBreakPreview" topLeftCell="A10" zoomScale="60" zoomScaleNormal="100" zoomScalePageLayoutView="60" workbookViewId="0">
      <selection activeCell="BG19" sqref="BG19"/>
    </sheetView>
  </sheetViews>
  <sheetFormatPr defaultRowHeight="18.75"/>
  <cols>
    <col min="1" max="1" width="1.75" style="42" customWidth="1"/>
    <col min="2" max="5" width="5.375" style="42" customWidth="1"/>
    <col min="6" max="6" width="5.375" style="42" hidden="1" customWidth="1"/>
    <col min="7" max="11" width="5.375" style="42" customWidth="1"/>
    <col min="12" max="58" width="5" style="42" customWidth="1"/>
    <col min="59" max="1025" width="9" style="42"/>
  </cols>
  <sheetData>
    <row r="1" spans="1:1024" s="31" customFormat="1" ht="20.25" customHeight="1">
      <c r="C1" s="32" t="s">
        <v>56</v>
      </c>
      <c r="D1" s="32"/>
      <c r="E1" s="32"/>
      <c r="F1" s="32"/>
      <c r="G1" s="32"/>
      <c r="H1" s="33" t="s">
        <v>57</v>
      </c>
      <c r="J1" s="33"/>
      <c r="L1" s="32"/>
      <c r="M1" s="32"/>
      <c r="N1" s="32"/>
      <c r="O1" s="32"/>
      <c r="P1" s="32"/>
      <c r="Q1" s="32"/>
      <c r="R1" s="32"/>
      <c r="AM1" s="34"/>
      <c r="AN1" s="35"/>
      <c r="AO1" s="36" t="s">
        <v>58</v>
      </c>
      <c r="AP1" s="37" t="s">
        <v>59</v>
      </c>
      <c r="AQ1" s="37"/>
      <c r="AR1" s="37"/>
      <c r="AS1" s="37"/>
      <c r="AT1" s="37"/>
      <c r="AU1" s="37"/>
      <c r="AV1" s="37"/>
      <c r="AW1" s="37"/>
      <c r="AX1" s="37"/>
      <c r="AY1" s="37"/>
      <c r="AZ1" s="37"/>
      <c r="BA1" s="37"/>
      <c r="BB1" s="37"/>
      <c r="BC1" s="37"/>
      <c r="BD1" s="37"/>
      <c r="BE1" s="37"/>
      <c r="BF1" s="36" t="s">
        <v>60</v>
      </c>
    </row>
    <row r="2" spans="1:1024" ht="20.25" customHeight="1">
      <c r="A2" s="31"/>
      <c r="B2" s="31"/>
      <c r="C2" s="32"/>
      <c r="D2" s="32"/>
      <c r="E2" s="32"/>
      <c r="F2" s="32"/>
      <c r="G2" s="32"/>
      <c r="H2"/>
      <c r="I2" s="31"/>
      <c r="J2" s="33"/>
      <c r="K2" s="31"/>
      <c r="L2" s="32"/>
      <c r="M2" s="32"/>
      <c r="N2" s="32"/>
      <c r="O2" s="32"/>
      <c r="P2" s="32"/>
      <c r="Q2" s="32"/>
      <c r="R2" s="32"/>
      <c r="S2" s="31"/>
      <c r="T2" s="31"/>
      <c r="U2" s="31"/>
      <c r="V2" s="31"/>
      <c r="W2" s="31"/>
      <c r="X2" s="31"/>
      <c r="Y2" s="36" t="s">
        <v>61</v>
      </c>
      <c r="Z2" s="38">
        <v>4</v>
      </c>
      <c r="AA2" s="38"/>
      <c r="AB2" s="35" t="s">
        <v>62</v>
      </c>
      <c r="AC2" s="39">
        <f>IF(Z2=0,"",YEAR(DATE(2018+Z2,1,1)))</f>
        <v>2022</v>
      </c>
      <c r="AD2" s="39"/>
      <c r="AE2" s="40" t="s">
        <v>63</v>
      </c>
      <c r="AF2" s="41" t="s">
        <v>64</v>
      </c>
      <c r="AG2" s="38">
        <v>4</v>
      </c>
      <c r="AH2" s="38"/>
      <c r="AI2" s="41" t="s">
        <v>65</v>
      </c>
      <c r="AJ2"/>
      <c r="AK2"/>
      <c r="AL2"/>
      <c r="AM2" s="34"/>
      <c r="AN2" s="35"/>
      <c r="AO2" s="36" t="s">
        <v>66</v>
      </c>
      <c r="AP2" s="38"/>
      <c r="AQ2" s="38"/>
      <c r="AR2" s="38"/>
      <c r="AS2" s="38"/>
      <c r="AT2" s="38"/>
      <c r="AU2" s="38"/>
      <c r="AV2" s="38"/>
      <c r="AW2" s="38"/>
      <c r="AX2" s="38"/>
      <c r="AY2" s="38"/>
      <c r="AZ2" s="38"/>
      <c r="BA2" s="38"/>
      <c r="BB2" s="38"/>
      <c r="BC2" s="38"/>
      <c r="BD2" s="38"/>
      <c r="BE2" s="38"/>
      <c r="BF2" s="36" t="s">
        <v>60</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43" customFormat="1" ht="20.25" customHeight="1">
      <c r="B3" s="44"/>
      <c r="C3" s="44"/>
      <c r="D3" s="44"/>
      <c r="E3" s="44"/>
      <c r="F3" s="44"/>
      <c r="G3" s="45"/>
      <c r="H3" s="44"/>
      <c r="I3" s="44"/>
      <c r="J3" s="45"/>
      <c r="K3" s="44"/>
      <c r="L3" s="46"/>
      <c r="M3" s="46"/>
      <c r="N3" s="46"/>
      <c r="O3" s="46"/>
      <c r="P3" s="46"/>
      <c r="Q3" s="46"/>
      <c r="R3" s="46"/>
      <c r="S3" s="44"/>
      <c r="T3" s="44"/>
      <c r="U3" s="44"/>
      <c r="V3" s="44"/>
      <c r="W3" s="44"/>
      <c r="X3" s="44"/>
      <c r="Y3" s="44"/>
      <c r="Z3" s="47"/>
      <c r="AA3" s="47"/>
      <c r="AB3" s="48"/>
      <c r="AC3" s="49"/>
      <c r="AD3" s="48"/>
      <c r="AE3" s="44"/>
      <c r="AF3" s="44"/>
      <c r="AG3" s="44"/>
      <c r="AH3" s="44"/>
      <c r="AI3" s="44"/>
      <c r="AJ3" s="44"/>
      <c r="AK3" s="44"/>
      <c r="AL3" s="44"/>
      <c r="AM3" s="44"/>
      <c r="AN3" s="44"/>
      <c r="AO3" s="44"/>
      <c r="AP3" s="44"/>
      <c r="AQ3" s="44"/>
      <c r="AR3" s="44"/>
      <c r="AS3" s="44"/>
      <c r="AT3" s="44"/>
      <c r="BA3" s="50" t="s">
        <v>67</v>
      </c>
      <c r="BB3" s="51" t="s">
        <v>68</v>
      </c>
      <c r="BC3" s="51"/>
      <c r="BD3" s="51"/>
      <c r="BE3" s="51"/>
      <c r="BF3" s="35"/>
    </row>
    <row r="4" spans="1:1024" ht="20.25">
      <c r="A4" s="43"/>
      <c r="B4" s="44"/>
      <c r="C4" s="44"/>
      <c r="D4" s="44"/>
      <c r="E4" s="44"/>
      <c r="F4" s="44"/>
      <c r="G4" s="45"/>
      <c r="H4" s="44"/>
      <c r="I4" s="44"/>
      <c r="J4" s="45"/>
      <c r="K4" s="44"/>
      <c r="L4" s="46"/>
      <c r="M4" s="46"/>
      <c r="N4" s="46"/>
      <c r="O4" s="46"/>
      <c r="P4" s="46"/>
      <c r="Q4" s="46"/>
      <c r="R4" s="46"/>
      <c r="S4" s="44"/>
      <c r="T4" s="44"/>
      <c r="U4" s="44"/>
      <c r="V4" s="44"/>
      <c r="W4" s="44"/>
      <c r="X4" s="44"/>
      <c r="Y4" s="44"/>
      <c r="Z4" s="52"/>
      <c r="AA4" s="52"/>
      <c r="AB4" s="44"/>
      <c r="AC4" s="44"/>
      <c r="AD4" s="44"/>
      <c r="AE4" s="44"/>
      <c r="AF4" s="44"/>
      <c r="AG4" s="53"/>
      <c r="AH4" s="53"/>
      <c r="AI4" s="53"/>
      <c r="AJ4" s="53"/>
      <c r="AK4" s="53"/>
      <c r="AL4" s="53"/>
      <c r="AM4" s="53"/>
      <c r="AN4" s="53"/>
      <c r="AO4" s="53"/>
      <c r="AP4" s="53"/>
      <c r="AQ4" s="53"/>
      <c r="AR4" s="53"/>
      <c r="AS4" s="53"/>
      <c r="AT4" s="53"/>
      <c r="AU4" s="31"/>
      <c r="AV4" s="31"/>
      <c r="AW4" s="31"/>
      <c r="AX4" s="31"/>
      <c r="AY4" s="31"/>
      <c r="AZ4" s="31"/>
      <c r="BA4" s="50" t="s">
        <v>69</v>
      </c>
      <c r="BB4" s="51" t="s">
        <v>70</v>
      </c>
      <c r="BC4" s="51"/>
      <c r="BD4" s="51"/>
      <c r="BE4" s="51"/>
      <c r="BF4" s="5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43"/>
      <c r="B5" s="44"/>
      <c r="C5" s="55"/>
      <c r="D5" s="55"/>
      <c r="E5" s="55"/>
      <c r="F5" s="55"/>
      <c r="G5" s="56"/>
      <c r="H5" s="55"/>
      <c r="I5" s="55"/>
      <c r="J5" s="56"/>
      <c r="K5" s="55"/>
      <c r="L5" s="57"/>
      <c r="M5" s="57"/>
      <c r="N5" s="57"/>
      <c r="O5" s="57"/>
      <c r="P5" s="57"/>
      <c r="Q5" s="57"/>
      <c r="R5" s="57"/>
      <c r="S5" s="55"/>
      <c r="T5" s="55"/>
      <c r="U5" s="55"/>
      <c r="V5" s="55"/>
      <c r="W5" s="55"/>
      <c r="X5" s="55"/>
      <c r="Y5" s="55"/>
      <c r="Z5" s="58"/>
      <c r="AA5" s="58"/>
      <c r="AB5" s="55"/>
      <c r="AC5" s="55"/>
      <c r="AD5" s="55"/>
      <c r="AE5" s="55"/>
      <c r="AF5" s="44"/>
      <c r="AG5" s="53"/>
      <c r="AH5" s="53"/>
      <c r="AI5" s="53"/>
      <c r="AJ5" s="53"/>
      <c r="AK5" s="53"/>
      <c r="AL5" s="53"/>
      <c r="AM5" s="53"/>
      <c r="AN5" s="53"/>
      <c r="AO5" s="53"/>
      <c r="AP5" s="53"/>
      <c r="AQ5" s="53"/>
      <c r="AR5" s="53"/>
      <c r="AS5" s="53"/>
      <c r="AT5" s="53"/>
      <c r="AU5" s="31"/>
      <c r="AV5" s="31"/>
      <c r="AW5" s="31"/>
      <c r="AX5" s="31"/>
      <c r="AY5" s="31"/>
      <c r="AZ5" s="31"/>
      <c r="BA5" s="31"/>
      <c r="BB5" s="31"/>
      <c r="BC5" s="31"/>
      <c r="BD5" s="31"/>
      <c r="BE5" s="54"/>
      <c r="BF5" s="54"/>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ustomHeight="1">
      <c r="A6" s="43"/>
      <c r="B6" s="44"/>
      <c r="C6" s="55"/>
      <c r="D6" s="55"/>
      <c r="E6" s="55"/>
      <c r="F6" s="55"/>
      <c r="G6" s="56"/>
      <c r="H6" s="55"/>
      <c r="I6" s="55"/>
      <c r="J6" s="56"/>
      <c r="K6" s="55"/>
      <c r="L6" s="57"/>
      <c r="M6" s="57"/>
      <c r="N6" s="57"/>
      <c r="O6" s="57"/>
      <c r="P6" s="57"/>
      <c r="Q6" s="57"/>
      <c r="R6" s="57"/>
      <c r="S6" s="55"/>
      <c r="T6" s="55"/>
      <c r="U6" s="55"/>
      <c r="V6" s="55"/>
      <c r="W6" s="55"/>
      <c r="X6" s="55"/>
      <c r="Y6" s="55"/>
      <c r="Z6" s="58"/>
      <c r="AA6" s="58"/>
      <c r="AB6" s="55"/>
      <c r="AC6" s="55"/>
      <c r="AD6" s="55"/>
      <c r="AE6" s="55"/>
      <c r="AF6" s="44"/>
      <c r="AG6" s="53"/>
      <c r="AH6" s="53"/>
      <c r="AI6" s="53"/>
      <c r="AJ6" s="53"/>
      <c r="AK6" s="53"/>
      <c r="AL6" s="53" t="s">
        <v>71</v>
      </c>
      <c r="AM6" s="53"/>
      <c r="AN6" s="53"/>
      <c r="AO6" s="53"/>
      <c r="AP6" s="53"/>
      <c r="AQ6" s="53"/>
      <c r="AR6" s="53"/>
      <c r="AS6" s="53"/>
      <c r="AT6" s="59"/>
      <c r="AU6" s="59"/>
      <c r="AV6" s="60"/>
      <c r="AW6" s="53"/>
      <c r="AX6" s="61">
        <v>40</v>
      </c>
      <c r="AY6" s="61"/>
      <c r="AZ6" s="62" t="s">
        <v>72</v>
      </c>
      <c r="BA6" s="53"/>
      <c r="BB6" s="61">
        <v>160</v>
      </c>
      <c r="BC6" s="61"/>
      <c r="BD6" s="62" t="s">
        <v>73</v>
      </c>
      <c r="BE6" s="53"/>
      <c r="BF6" s="54"/>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75" customHeight="1">
      <c r="A7" s="43"/>
      <c r="B7" s="44"/>
      <c r="C7" s="55"/>
      <c r="D7" s="55"/>
      <c r="E7" s="55"/>
      <c r="F7" s="55"/>
      <c r="G7" s="56"/>
      <c r="H7" s="55"/>
      <c r="I7" s="55"/>
      <c r="J7" s="56"/>
      <c r="K7" s="55"/>
      <c r="L7" s="57"/>
      <c r="M7" s="57"/>
      <c r="N7" s="57"/>
      <c r="O7" s="57"/>
      <c r="P7" s="57"/>
      <c r="Q7" s="57"/>
      <c r="R7" s="57"/>
      <c r="S7" s="55"/>
      <c r="T7" s="55"/>
      <c r="U7" s="55"/>
      <c r="V7" s="55"/>
      <c r="W7" s="55"/>
      <c r="X7" s="55"/>
      <c r="Y7" s="55"/>
      <c r="Z7" s="58"/>
      <c r="AA7" s="58"/>
      <c r="AB7" s="55"/>
      <c r="AC7" s="55"/>
      <c r="AD7" s="55"/>
      <c r="AE7" s="55"/>
      <c r="AF7" s="44"/>
      <c r="AG7" s="53"/>
      <c r="AH7" s="53"/>
      <c r="AI7" s="53"/>
      <c r="AJ7" s="53"/>
      <c r="AK7" s="53"/>
      <c r="AL7" s="53"/>
      <c r="AM7" s="53"/>
      <c r="AN7" s="53"/>
      <c r="AO7" s="53"/>
      <c r="AP7" s="53"/>
      <c r="AQ7" s="53"/>
      <c r="AR7" s="53"/>
      <c r="AS7" s="53"/>
      <c r="AT7" s="53"/>
      <c r="AU7" s="31"/>
      <c r="AV7" s="31"/>
      <c r="AW7" s="31"/>
      <c r="AX7" s="31"/>
      <c r="AY7" s="31"/>
      <c r="AZ7" s="31"/>
      <c r="BA7" s="31"/>
      <c r="BB7" s="31"/>
      <c r="BC7" s="31"/>
      <c r="BD7" s="31"/>
      <c r="BE7" s="54"/>
      <c r="BF7" s="54"/>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43"/>
      <c r="B8" s="63"/>
      <c r="C8" s="63"/>
      <c r="D8" s="63"/>
      <c r="E8" s="63"/>
      <c r="F8" s="63"/>
      <c r="G8" s="64"/>
      <c r="H8" s="64"/>
      <c r="I8" s="64"/>
      <c r="J8" s="63"/>
      <c r="K8" s="63"/>
      <c r="L8" s="64"/>
      <c r="M8" s="64"/>
      <c r="N8" s="64"/>
      <c r="O8" s="63"/>
      <c r="P8" s="64"/>
      <c r="Q8" s="64"/>
      <c r="R8" s="64"/>
      <c r="S8" s="65"/>
      <c r="T8" s="66"/>
      <c r="U8" s="66"/>
      <c r="V8" s="67"/>
      <c r="W8" s="44"/>
      <c r="X8" s="44"/>
      <c r="Y8" s="44"/>
      <c r="Z8" s="58"/>
      <c r="AA8" s="68"/>
      <c r="AB8" s="56"/>
      <c r="AC8" s="58"/>
      <c r="AD8" s="58"/>
      <c r="AE8" s="58"/>
      <c r="AF8" s="69"/>
      <c r="AG8" s="70"/>
      <c r="AH8" s="70"/>
      <c r="AI8" s="70"/>
      <c r="AJ8" s="71"/>
      <c r="AK8" s="57"/>
      <c r="AL8" s="68"/>
      <c r="AM8" s="68"/>
      <c r="AN8" s="56"/>
      <c r="AO8" s="59"/>
      <c r="AP8" s="59"/>
      <c r="AQ8" s="59"/>
      <c r="AR8" s="72"/>
      <c r="AS8" s="72"/>
      <c r="AT8" s="53"/>
      <c r="AU8" s="73"/>
      <c r="AV8" s="73"/>
      <c r="AW8" s="74"/>
      <c r="AX8" s="31"/>
      <c r="AY8" s="75" t="s">
        <v>74</v>
      </c>
      <c r="AZ8" s="31"/>
      <c r="BA8" s="31"/>
      <c r="BB8" s="76">
        <f>DAY(EOMONTH(DATE(AC2,AG2,1),0))</f>
        <v>30</v>
      </c>
      <c r="BC8" s="76"/>
      <c r="BD8" s="75" t="s">
        <v>75</v>
      </c>
      <c r="BE8" s="31"/>
      <c r="BF8" s="31"/>
      <c r="BG8"/>
      <c r="BH8"/>
      <c r="BI8"/>
      <c r="BJ8" s="35"/>
      <c r="BK8" s="35"/>
      <c r="BL8" s="35"/>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43"/>
      <c r="B9" s="77"/>
      <c r="C9" s="77"/>
      <c r="D9" s="77"/>
      <c r="E9" s="77"/>
      <c r="F9" s="77"/>
      <c r="G9" s="63"/>
      <c r="H9" s="64"/>
      <c r="I9" s="59"/>
      <c r="J9" s="59"/>
      <c r="K9" s="77"/>
      <c r="L9" s="63"/>
      <c r="M9" s="64"/>
      <c r="N9" s="59"/>
      <c r="O9" s="59"/>
      <c r="P9" s="63"/>
      <c r="Q9" s="59"/>
      <c r="R9" s="77"/>
      <c r="S9" s="59"/>
      <c r="T9" s="59"/>
      <c r="U9" s="59"/>
      <c r="V9" s="59"/>
      <c r="W9" s="44"/>
      <c r="X9" s="44"/>
      <c r="Y9" s="44"/>
      <c r="Z9" s="55"/>
      <c r="AA9" s="71"/>
      <c r="AB9" s="71"/>
      <c r="AC9" s="55"/>
      <c r="AD9" s="55"/>
      <c r="AE9" s="55"/>
      <c r="AF9" s="78"/>
      <c r="AG9" s="58"/>
      <c r="AH9" s="71"/>
      <c r="AI9" s="55"/>
      <c r="AJ9" s="70"/>
      <c r="AK9" s="71"/>
      <c r="AL9" s="71"/>
      <c r="AM9" s="71"/>
      <c r="AN9" s="71"/>
      <c r="AO9" s="55"/>
      <c r="AP9" s="53"/>
      <c r="AQ9" s="79"/>
      <c r="AR9" s="79"/>
      <c r="AS9" s="79"/>
      <c r="AT9" s="53"/>
      <c r="AU9" s="31"/>
      <c r="AV9" s="31"/>
      <c r="AW9" s="31"/>
      <c r="AX9" s="31"/>
      <c r="AY9" s="31"/>
      <c r="AZ9" s="31"/>
      <c r="BA9" s="31"/>
      <c r="BB9" s="31"/>
      <c r="BC9" s="31"/>
      <c r="BD9" s="31"/>
      <c r="BE9" s="31"/>
      <c r="BF9" s="31"/>
      <c r="BG9"/>
      <c r="BH9"/>
      <c r="BI9"/>
      <c r="BJ9" s="35"/>
      <c r="BK9" s="35"/>
      <c r="BL9" s="35"/>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43"/>
      <c r="B10" s="63"/>
      <c r="C10" s="63"/>
      <c r="D10" s="63"/>
      <c r="E10" s="63"/>
      <c r="F10" s="63"/>
      <c r="G10" s="64"/>
      <c r="H10" s="64"/>
      <c r="I10" s="64"/>
      <c r="J10" s="63"/>
      <c r="K10" s="63"/>
      <c r="L10" s="64"/>
      <c r="M10" s="64"/>
      <c r="N10" s="64"/>
      <c r="O10" s="63"/>
      <c r="P10" s="64"/>
      <c r="Q10" s="64"/>
      <c r="R10" s="64"/>
      <c r="S10" s="65"/>
      <c r="T10" s="66"/>
      <c r="U10" s="66"/>
      <c r="V10" s="67"/>
      <c r="W10" s="44"/>
      <c r="X10" s="44"/>
      <c r="Y10" s="44"/>
      <c r="Z10" s="58"/>
      <c r="AA10" s="68"/>
      <c r="AB10" s="56"/>
      <c r="AC10" s="58"/>
      <c r="AD10" s="58"/>
      <c r="AE10" s="58"/>
      <c r="AF10" s="78"/>
      <c r="AG10" s="70"/>
      <c r="AH10" s="70"/>
      <c r="AI10" s="70"/>
      <c r="AJ10" s="71"/>
      <c r="AK10" s="57"/>
      <c r="AL10" s="68"/>
      <c r="AM10" s="53"/>
      <c r="AN10" s="53"/>
      <c r="AO10" s="80"/>
      <c r="AP10" s="80"/>
      <c r="AQ10" s="80"/>
      <c r="AR10" s="60"/>
      <c r="AS10" s="79"/>
      <c r="AT10" s="79"/>
      <c r="AU10" s="81"/>
      <c r="AV10" s="82"/>
      <c r="AW10" s="82"/>
      <c r="AX10" s="83"/>
      <c r="AY10" s="83"/>
      <c r="AZ10" s="54" t="s">
        <v>76</v>
      </c>
      <c r="BA10" s="82"/>
      <c r="BB10" s="61">
        <v>1</v>
      </c>
      <c r="BC10" s="61"/>
      <c r="BD10" s="61"/>
      <c r="BE10" s="84" t="s">
        <v>77</v>
      </c>
      <c r="BF10" s="31"/>
      <c r="BG10"/>
      <c r="BH10"/>
      <c r="BI10"/>
      <c r="BJ10" s="35"/>
      <c r="BK10" s="35"/>
      <c r="BL10" s="35"/>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43"/>
      <c r="B11" s="77"/>
      <c r="C11" s="77"/>
      <c r="D11" s="77"/>
      <c r="E11" s="77"/>
      <c r="F11" s="85"/>
      <c r="G11" s="77"/>
      <c r="H11" s="77"/>
      <c r="I11" s="77"/>
      <c r="J11" s="77"/>
      <c r="K11" s="63"/>
      <c r="L11" s="64"/>
      <c r="M11" s="59"/>
      <c r="N11" s="59"/>
      <c r="O11" s="63"/>
      <c r="P11" s="59"/>
      <c r="Q11" s="77"/>
      <c r="R11" s="59"/>
      <c r="S11" s="59"/>
      <c r="T11" s="59"/>
      <c r="U11" s="59"/>
      <c r="V11" s="85"/>
      <c r="W11" s="44"/>
      <c r="X11" s="44"/>
      <c r="Y11" s="44"/>
      <c r="Z11" s="55"/>
      <c r="AA11" s="71"/>
      <c r="AB11" s="71"/>
      <c r="AC11" s="55"/>
      <c r="AD11" s="55"/>
      <c r="AE11" s="55"/>
      <c r="AF11" s="78"/>
      <c r="AG11" s="58"/>
      <c r="AH11" s="70"/>
      <c r="AI11" s="71"/>
      <c r="AJ11" s="70"/>
      <c r="AK11" s="71"/>
      <c r="AL11" s="71"/>
      <c r="AM11" s="71"/>
      <c r="AN11" s="71"/>
      <c r="AO11" s="77"/>
      <c r="AP11" s="77"/>
      <c r="AQ11" s="63"/>
      <c r="AR11" s="86"/>
      <c r="AS11" s="79"/>
      <c r="AT11" s="79"/>
      <c r="AU11" s="81"/>
      <c r="AV11" s="82"/>
      <c r="AW11" s="82"/>
      <c r="AX11" s="83"/>
      <c r="AY11" s="83"/>
      <c r="AZ11" s="82"/>
      <c r="BA11" s="82"/>
      <c r="BB11" s="87"/>
      <c r="BC11" s="87"/>
      <c r="BD11" s="87"/>
      <c r="BE11" s="84"/>
      <c r="BF11" s="31"/>
      <c r="BG11"/>
      <c r="BH11"/>
      <c r="BI11"/>
      <c r="BJ11" s="35"/>
      <c r="BK11" s="35"/>
      <c r="BL11" s="35"/>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43"/>
      <c r="B12" s="88"/>
      <c r="C12" s="88"/>
      <c r="D12" s="88"/>
      <c r="E12" s="88"/>
      <c r="F12" s="88"/>
      <c r="G12" s="88"/>
      <c r="H12" s="88"/>
      <c r="I12" s="88"/>
      <c r="J12" s="88"/>
      <c r="K12" s="88"/>
      <c r="L12" s="88"/>
      <c r="M12" s="88"/>
      <c r="N12" s="88"/>
      <c r="O12" s="88"/>
      <c r="P12" s="88"/>
      <c r="Q12" s="88"/>
      <c r="R12" s="88"/>
      <c r="S12" s="88"/>
      <c r="T12" s="88"/>
      <c r="U12" s="88"/>
      <c r="V12" s="88"/>
      <c r="W12" s="44"/>
      <c r="X12" s="44"/>
      <c r="Y12" s="44"/>
      <c r="Z12" s="63"/>
      <c r="AA12" s="89"/>
      <c r="AB12" s="89"/>
      <c r="AC12" s="63"/>
      <c r="AD12" s="58"/>
      <c r="AE12" s="58"/>
      <c r="AF12" s="69"/>
      <c r="AG12" s="56"/>
      <c r="AH12" s="70"/>
      <c r="AI12" s="71"/>
      <c r="AJ12" s="70"/>
      <c r="AK12" s="71"/>
      <c r="AL12" s="71"/>
      <c r="AM12" s="71"/>
      <c r="AN12" s="71"/>
      <c r="AO12" s="90"/>
      <c r="AP12" s="90"/>
      <c r="AQ12" s="90"/>
      <c r="AR12" s="60"/>
      <c r="AS12" s="79"/>
      <c r="AT12" s="79"/>
      <c r="AU12" s="81"/>
      <c r="AV12" s="82"/>
      <c r="AW12" s="82"/>
      <c r="AX12" s="83"/>
      <c r="AY12" s="83"/>
      <c r="AZ12" s="82"/>
      <c r="BA12" s="82"/>
      <c r="BB12" s="61">
        <v>1</v>
      </c>
      <c r="BC12" s="61"/>
      <c r="BD12" s="61"/>
      <c r="BE12" s="91" t="s">
        <v>78</v>
      </c>
      <c r="BF12" s="31"/>
      <c r="BG12"/>
      <c r="BH12"/>
      <c r="BI12"/>
      <c r="BJ12" s="35"/>
      <c r="BK12" s="35"/>
      <c r="BL12" s="35"/>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43"/>
      <c r="B13" s="88"/>
      <c r="C13" s="88"/>
      <c r="D13" s="88"/>
      <c r="E13" s="88"/>
      <c r="F13" s="88"/>
      <c r="G13" s="88"/>
      <c r="H13" s="88"/>
      <c r="I13" s="88"/>
      <c r="J13" s="88"/>
      <c r="K13" s="88"/>
      <c r="L13" s="88"/>
      <c r="M13" s="88"/>
      <c r="N13" s="88"/>
      <c r="O13" s="88"/>
      <c r="P13" s="88"/>
      <c r="Q13" s="88"/>
      <c r="R13" s="88"/>
      <c r="S13" s="88"/>
      <c r="T13" s="88"/>
      <c r="U13" s="88"/>
      <c r="V13" s="88"/>
      <c r="W13" s="44"/>
      <c r="X13" s="44"/>
      <c r="Y13" s="44"/>
      <c r="Z13" s="64"/>
      <c r="AA13" s="92"/>
      <c r="AB13" s="92"/>
      <c r="AC13" s="64"/>
      <c r="AD13" s="70"/>
      <c r="AE13" s="70"/>
      <c r="AF13" s="78"/>
      <c r="AG13" s="53"/>
      <c r="AH13" s="53"/>
      <c r="AI13" s="53"/>
      <c r="AJ13" s="53"/>
      <c r="AK13" s="53"/>
      <c r="AL13" s="53"/>
      <c r="AM13" s="53"/>
      <c r="AN13" s="53"/>
      <c r="AO13" s="77"/>
      <c r="AP13" s="77"/>
      <c r="AQ13" s="77"/>
      <c r="AR13" s="53"/>
      <c r="AS13" s="79"/>
      <c r="AT13" s="79"/>
      <c r="AU13" s="81"/>
      <c r="AV13" s="82"/>
      <c r="AW13" s="82"/>
      <c r="AX13" s="83"/>
      <c r="AY13" s="83"/>
      <c r="AZ13" s="82"/>
      <c r="BA13" s="82"/>
      <c r="BB13" s="87"/>
      <c r="BC13" s="87"/>
      <c r="BD13" s="87"/>
      <c r="BE13" s="84"/>
      <c r="BF13" s="31"/>
      <c r="BG13"/>
      <c r="BH13"/>
      <c r="BI13"/>
      <c r="BJ13" s="35"/>
      <c r="BK13" s="35"/>
      <c r="BL13" s="35"/>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43"/>
      <c r="B14" s="88"/>
      <c r="C14" s="88"/>
      <c r="D14" s="88"/>
      <c r="E14" s="88"/>
      <c r="F14" s="88"/>
      <c r="G14" s="88"/>
      <c r="H14" s="88"/>
      <c r="I14" s="88"/>
      <c r="J14" s="88"/>
      <c r="K14" s="88"/>
      <c r="L14" s="88"/>
      <c r="M14" s="88"/>
      <c r="N14" s="88"/>
      <c r="O14" s="88"/>
      <c r="P14" s="88"/>
      <c r="Q14" s="88"/>
      <c r="R14" s="88"/>
      <c r="S14" s="88"/>
      <c r="T14" s="88"/>
      <c r="U14" s="88"/>
      <c r="V14" s="88"/>
      <c r="W14" s="44"/>
      <c r="X14" s="44"/>
      <c r="Y14" s="44"/>
      <c r="Z14" s="63"/>
      <c r="AA14" s="89"/>
      <c r="AB14" s="89"/>
      <c r="AC14" s="63"/>
      <c r="AD14" s="58"/>
      <c r="AE14" s="58"/>
      <c r="AF14" s="78"/>
      <c r="AG14" s="53"/>
      <c r="AH14" s="53"/>
      <c r="AI14" s="53"/>
      <c r="AJ14" s="53"/>
      <c r="AK14" s="53"/>
      <c r="AL14" s="53"/>
      <c r="AM14" s="53"/>
      <c r="AN14" s="53"/>
      <c r="AO14" s="59"/>
      <c r="AP14" s="59"/>
      <c r="AQ14" s="59"/>
      <c r="AR14" s="53"/>
      <c r="AS14" s="79"/>
      <c r="AT14" s="93" t="s">
        <v>79</v>
      </c>
      <c r="AU14" s="94"/>
      <c r="AV14" s="94"/>
      <c r="AW14" s="94"/>
      <c r="AX14" s="95" t="s">
        <v>80</v>
      </c>
      <c r="AY14" s="94"/>
      <c r="AZ14" s="94"/>
      <c r="BA14" s="94"/>
      <c r="BB14" s="96" t="s">
        <v>81</v>
      </c>
      <c r="BC14" s="97">
        <f>(AY14-AU14)*24</f>
        <v>0</v>
      </c>
      <c r="BD14" s="97"/>
      <c r="BE14" s="98" t="s">
        <v>82</v>
      </c>
      <c r="BF14" s="87"/>
      <c r="BG14"/>
      <c r="BH14"/>
      <c r="BI14"/>
      <c r="BJ14" s="35"/>
      <c r="BK14" s="35"/>
      <c r="BL14" s="35"/>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43"/>
      <c r="B15" s="44"/>
      <c r="C15" s="72"/>
      <c r="D15" s="72"/>
      <c r="E15" s="72"/>
      <c r="F15" s="72"/>
      <c r="G15" s="55"/>
      <c r="H15" s="55"/>
      <c r="I15" s="57"/>
      <c r="J15" s="58"/>
      <c r="K15" s="70"/>
      <c r="L15" s="71"/>
      <c r="M15" s="71"/>
      <c r="N15" s="58"/>
      <c r="O15" s="71"/>
      <c r="P15" s="55"/>
      <c r="Q15" s="70"/>
      <c r="R15" s="71"/>
      <c r="S15" s="71"/>
      <c r="T15" s="71"/>
      <c r="U15" s="71"/>
      <c r="V15" s="55"/>
      <c r="W15" s="57"/>
      <c r="X15" s="58"/>
      <c r="Y15" s="58"/>
      <c r="Z15" s="56"/>
      <c r="AA15" s="58"/>
      <c r="AB15" s="57"/>
      <c r="AC15" s="58"/>
      <c r="AD15" s="70"/>
      <c r="AE15" s="71"/>
      <c r="AF15" s="78"/>
      <c r="AG15" s="69"/>
      <c r="AH15" s="99"/>
      <c r="AI15" s="78"/>
      <c r="AJ15" s="99"/>
      <c r="AK15" s="78"/>
      <c r="AL15" s="78"/>
      <c r="AM15" s="78"/>
      <c r="AN15" s="78"/>
      <c r="AO15" s="100"/>
      <c r="AP15" s="44"/>
      <c r="AQ15" s="52"/>
      <c r="AR15" s="52"/>
      <c r="AS15" s="52"/>
      <c r="AT15" s="52"/>
      <c r="AU15" s="101"/>
      <c r="AV15" s="102"/>
      <c r="AW15" s="102"/>
      <c r="AX15" s="103"/>
      <c r="AY15" s="103"/>
      <c r="AZ15" s="102"/>
      <c r="BA15" s="102"/>
      <c r="BB15" s="104"/>
      <c r="BC15" s="104"/>
      <c r="BD15" s="104"/>
      <c r="BE15" s="105"/>
      <c r="BF15"/>
      <c r="BG15"/>
      <c r="BH15"/>
      <c r="BI15"/>
      <c r="BJ15" s="35"/>
      <c r="BK15" s="35"/>
      <c r="BL15" s="3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thickBot="1">
      <c r="A16"/>
      <c r="B16" s="106"/>
      <c r="C16" s="107"/>
      <c r="D16" s="107"/>
      <c r="E16" s="107"/>
      <c r="F16" s="107"/>
      <c r="G16" s="107"/>
      <c r="H16" s="106"/>
      <c r="I16" s="106"/>
      <c r="J16" s="106"/>
      <c r="K16" s="106"/>
      <c r="L16" s="106"/>
      <c r="M16" s="106"/>
      <c r="N16" s="106"/>
      <c r="O16" s="106"/>
      <c r="P16" s="106"/>
      <c r="Q16" s="106"/>
      <c r="R16" s="106"/>
      <c r="S16" s="106"/>
      <c r="T16" s="106"/>
      <c r="U16" s="106"/>
      <c r="V16" s="106"/>
      <c r="W16" s="106"/>
      <c r="X16" s="107"/>
      <c r="Y16" s="106"/>
      <c r="Z16" s="106"/>
      <c r="AA16" s="106"/>
      <c r="AB16" s="106"/>
      <c r="AC16" s="106"/>
      <c r="AD16" s="106"/>
      <c r="AE16" s="106"/>
      <c r="AF16" s="106"/>
      <c r="AG16" s="106"/>
      <c r="AH16" s="106"/>
      <c r="AI16" s="106"/>
      <c r="AJ16" s="106"/>
      <c r="AK16" s="106"/>
      <c r="AL16" s="106"/>
      <c r="AM16" s="106"/>
      <c r="AN16" s="107"/>
      <c r="AO16" s="106"/>
      <c r="AP16" s="106"/>
      <c r="AQ16" s="106"/>
      <c r="AR16" s="106"/>
      <c r="AS16" s="106"/>
      <c r="AT16" s="106"/>
      <c r="AU16"/>
      <c r="AV16"/>
      <c r="AW16"/>
      <c r="AX16"/>
      <c r="AY16"/>
      <c r="AZ16"/>
      <c r="BA16"/>
      <c r="BB16"/>
      <c r="BC16"/>
      <c r="BD16"/>
      <c r="BE16" s="108"/>
      <c r="BF16" s="108"/>
      <c r="BG16" s="108"/>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thickBot="1">
      <c r="A17"/>
      <c r="B17" s="109" t="s">
        <v>14</v>
      </c>
      <c r="C17" s="110" t="s">
        <v>83</v>
      </c>
      <c r="D17" s="110"/>
      <c r="E17" s="110"/>
      <c r="F17" s="111"/>
      <c r="G17" s="112" t="s">
        <v>84</v>
      </c>
      <c r="H17" s="113" t="s">
        <v>85</v>
      </c>
      <c r="I17" s="113"/>
      <c r="J17" s="113"/>
      <c r="K17" s="113"/>
      <c r="L17" s="114" t="s">
        <v>86</v>
      </c>
      <c r="M17" s="114"/>
      <c r="N17" s="114"/>
      <c r="O17" s="114"/>
      <c r="P17" s="115"/>
      <c r="Q17" s="115"/>
      <c r="R17" s="115"/>
      <c r="S17" s="116" t="s">
        <v>87</v>
      </c>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7" t="str">
        <f>IF(BB3="４週","(11) 1～4週目の勤務時間数合計","(11) 1か月の勤務時間数   合計")</f>
        <v>(11) 1～4週目の勤務時間数合計</v>
      </c>
      <c r="AY17" s="117"/>
      <c r="AZ17" s="118" t="s">
        <v>88</v>
      </c>
      <c r="BA17" s="118"/>
      <c r="BB17" s="119" t="s">
        <v>89</v>
      </c>
      <c r="BC17" s="119"/>
      <c r="BD17" s="119"/>
      <c r="BE17" s="119"/>
      <c r="BF17" s="119"/>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thickBot="1">
      <c r="A18"/>
      <c r="B18" s="109"/>
      <c r="C18" s="110"/>
      <c r="D18" s="110"/>
      <c r="E18" s="110"/>
      <c r="F18" s="120"/>
      <c r="G18" s="112"/>
      <c r="H18" s="113"/>
      <c r="I18" s="113"/>
      <c r="J18" s="113"/>
      <c r="K18" s="113"/>
      <c r="L18" s="114"/>
      <c r="M18" s="114"/>
      <c r="N18" s="114"/>
      <c r="O18" s="114"/>
      <c r="P18" s="115"/>
      <c r="Q18" s="115"/>
      <c r="R18" s="115"/>
      <c r="S18" s="121" t="s">
        <v>90</v>
      </c>
      <c r="T18" s="121"/>
      <c r="U18" s="121"/>
      <c r="V18" s="121"/>
      <c r="W18" s="121"/>
      <c r="X18" s="121"/>
      <c r="Y18" s="121"/>
      <c r="Z18" s="121" t="s">
        <v>91</v>
      </c>
      <c r="AA18" s="121"/>
      <c r="AB18" s="121"/>
      <c r="AC18" s="121"/>
      <c r="AD18" s="121"/>
      <c r="AE18" s="121"/>
      <c r="AF18" s="121"/>
      <c r="AG18" s="121" t="s">
        <v>92</v>
      </c>
      <c r="AH18" s="121"/>
      <c r="AI18" s="121"/>
      <c r="AJ18" s="121"/>
      <c r="AK18" s="121"/>
      <c r="AL18" s="121"/>
      <c r="AM18" s="121"/>
      <c r="AN18" s="121" t="s">
        <v>93</v>
      </c>
      <c r="AO18" s="121"/>
      <c r="AP18" s="121"/>
      <c r="AQ18" s="121"/>
      <c r="AR18" s="121"/>
      <c r="AS18" s="121"/>
      <c r="AT18" s="121"/>
      <c r="AU18" s="122" t="s">
        <v>94</v>
      </c>
      <c r="AV18" s="122"/>
      <c r="AW18" s="122"/>
      <c r="AX18" s="117"/>
      <c r="AY18" s="117"/>
      <c r="AZ18" s="118"/>
      <c r="BA18" s="118"/>
      <c r="BB18" s="119"/>
      <c r="BC18" s="119"/>
      <c r="BD18" s="119"/>
      <c r="BE18" s="119"/>
      <c r="BF18" s="119"/>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thickBot="1">
      <c r="A19"/>
      <c r="B19" s="109"/>
      <c r="C19" s="110"/>
      <c r="D19" s="110"/>
      <c r="E19" s="110"/>
      <c r="F19" s="120"/>
      <c r="G19" s="112"/>
      <c r="H19" s="113"/>
      <c r="I19" s="113"/>
      <c r="J19" s="113"/>
      <c r="K19" s="113"/>
      <c r="L19" s="114"/>
      <c r="M19" s="114"/>
      <c r="N19" s="114"/>
      <c r="O19" s="114"/>
      <c r="P19" s="115"/>
      <c r="Q19" s="115"/>
      <c r="R19" s="115"/>
      <c r="S19" s="123">
        <v>1</v>
      </c>
      <c r="T19" s="124">
        <v>2</v>
      </c>
      <c r="U19" s="124">
        <v>3</v>
      </c>
      <c r="V19" s="124">
        <v>4</v>
      </c>
      <c r="W19" s="124">
        <v>5</v>
      </c>
      <c r="X19" s="124">
        <v>6</v>
      </c>
      <c r="Y19" s="125">
        <v>7</v>
      </c>
      <c r="Z19" s="123">
        <v>8</v>
      </c>
      <c r="AA19" s="124">
        <v>9</v>
      </c>
      <c r="AB19" s="124">
        <v>10</v>
      </c>
      <c r="AC19" s="124">
        <v>11</v>
      </c>
      <c r="AD19" s="124">
        <v>12</v>
      </c>
      <c r="AE19" s="124">
        <v>13</v>
      </c>
      <c r="AF19" s="125">
        <v>14</v>
      </c>
      <c r="AG19" s="126">
        <v>15</v>
      </c>
      <c r="AH19" s="124">
        <v>16</v>
      </c>
      <c r="AI19" s="124">
        <v>17</v>
      </c>
      <c r="AJ19" s="124">
        <v>18</v>
      </c>
      <c r="AK19" s="124">
        <v>19</v>
      </c>
      <c r="AL19" s="124">
        <v>20</v>
      </c>
      <c r="AM19" s="125">
        <v>21</v>
      </c>
      <c r="AN19" s="123">
        <v>22</v>
      </c>
      <c r="AO19" s="124">
        <v>23</v>
      </c>
      <c r="AP19" s="124">
        <v>24</v>
      </c>
      <c r="AQ19" s="124">
        <v>25</v>
      </c>
      <c r="AR19" s="124">
        <v>26</v>
      </c>
      <c r="AS19" s="124">
        <v>27</v>
      </c>
      <c r="AT19" s="125">
        <v>28</v>
      </c>
      <c r="AU19" s="123" t="str">
        <f>IF($BB$3="暦月",IF(DAY(DATE($AC$2,$AG$2,29))=29,29,""),"")</f>
        <v/>
      </c>
      <c r="AV19" s="124" t="str">
        <f>IF($BB$3="暦月",IF(DAY(DATE($AC$2,$AG$2,30))=30,30,""),"")</f>
        <v/>
      </c>
      <c r="AW19" s="125" t="str">
        <f>IF($BB$3="暦月",IF(DAY(DATE($AC$2,$AG$2,31))=31,31,""),"")</f>
        <v/>
      </c>
      <c r="AX19" s="117"/>
      <c r="AY19" s="117"/>
      <c r="AZ19" s="118"/>
      <c r="BA19" s="118"/>
      <c r="BB19" s="119"/>
      <c r="BC19" s="119"/>
      <c r="BD19" s="119"/>
      <c r="BE19" s="119"/>
      <c r="BF19" s="1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109"/>
      <c r="C20" s="110"/>
      <c r="D20" s="110"/>
      <c r="E20" s="110"/>
      <c r="F20" s="120"/>
      <c r="G20" s="112"/>
      <c r="H20" s="113"/>
      <c r="I20" s="113"/>
      <c r="J20" s="113"/>
      <c r="K20" s="113"/>
      <c r="L20" s="114"/>
      <c r="M20" s="114"/>
      <c r="N20" s="114"/>
      <c r="O20" s="114"/>
      <c r="P20" s="115"/>
      <c r="Q20" s="115"/>
      <c r="R20" s="115"/>
      <c r="S20" s="123">
        <f>WEEKDAY(DATE($AC$2,$AG$2,1))</f>
        <v>6</v>
      </c>
      <c r="T20" s="124">
        <f>WEEKDAY(DATE($AC$2,$AG$2,2))</f>
        <v>7</v>
      </c>
      <c r="U20" s="124">
        <f>WEEKDAY(DATE($AC$2,$AG$2,3))</f>
        <v>1</v>
      </c>
      <c r="V20" s="124">
        <f>WEEKDAY(DATE($AC$2,$AG$2,4))</f>
        <v>2</v>
      </c>
      <c r="W20" s="124">
        <f>WEEKDAY(DATE($AC$2,$AG$2,5))</f>
        <v>3</v>
      </c>
      <c r="X20" s="124">
        <f>WEEKDAY(DATE($AC$2,$AG$2,6))</f>
        <v>4</v>
      </c>
      <c r="Y20" s="125">
        <f>WEEKDAY(DATE($AC$2,$AG$2,7))</f>
        <v>5</v>
      </c>
      <c r="Z20" s="123">
        <f>WEEKDAY(DATE($AC$2,$AG$2,8))</f>
        <v>6</v>
      </c>
      <c r="AA20" s="124">
        <f>WEEKDAY(DATE($AC$2,$AG$2,9))</f>
        <v>7</v>
      </c>
      <c r="AB20" s="124">
        <f>WEEKDAY(DATE($AC$2,$AG$2,10))</f>
        <v>1</v>
      </c>
      <c r="AC20" s="124">
        <f>WEEKDAY(DATE($AC$2,$AG$2,11))</f>
        <v>2</v>
      </c>
      <c r="AD20" s="124">
        <f>WEEKDAY(DATE($AC$2,$AG$2,12))</f>
        <v>3</v>
      </c>
      <c r="AE20" s="124">
        <f>WEEKDAY(DATE($AC$2,$AG$2,13))</f>
        <v>4</v>
      </c>
      <c r="AF20" s="125">
        <f>WEEKDAY(DATE($AC$2,$AG$2,14))</f>
        <v>5</v>
      </c>
      <c r="AG20" s="123">
        <f>WEEKDAY(DATE($AC$2,$AG$2,15))</f>
        <v>6</v>
      </c>
      <c r="AH20" s="124">
        <f>WEEKDAY(DATE($AC$2,$AG$2,16))</f>
        <v>7</v>
      </c>
      <c r="AI20" s="124">
        <f>WEEKDAY(DATE($AC$2,$AG$2,17))</f>
        <v>1</v>
      </c>
      <c r="AJ20" s="124">
        <f>WEEKDAY(DATE($AC$2,$AG$2,18))</f>
        <v>2</v>
      </c>
      <c r="AK20" s="124">
        <f>WEEKDAY(DATE($AC$2,$AG$2,19))</f>
        <v>3</v>
      </c>
      <c r="AL20" s="124">
        <f>WEEKDAY(DATE($AC$2,$AG$2,20))</f>
        <v>4</v>
      </c>
      <c r="AM20" s="125">
        <f>WEEKDAY(DATE($AC$2,$AG$2,21))</f>
        <v>5</v>
      </c>
      <c r="AN20" s="123">
        <f>WEEKDAY(DATE($AC$2,$AG$2,22))</f>
        <v>6</v>
      </c>
      <c r="AO20" s="124">
        <f>WEEKDAY(DATE($AC$2,$AG$2,23))</f>
        <v>7</v>
      </c>
      <c r="AP20" s="124">
        <f>WEEKDAY(DATE($AC$2,$AG$2,24))</f>
        <v>1</v>
      </c>
      <c r="AQ20" s="124">
        <f>WEEKDAY(DATE($AC$2,$AG$2,25))</f>
        <v>2</v>
      </c>
      <c r="AR20" s="124">
        <f>WEEKDAY(DATE($AC$2,$AG$2,26))</f>
        <v>3</v>
      </c>
      <c r="AS20" s="124">
        <f>WEEKDAY(DATE($AC$2,$AG$2,27))</f>
        <v>4</v>
      </c>
      <c r="AT20" s="125">
        <f>WEEKDAY(DATE($AC$2,$AG$2,28))</f>
        <v>5</v>
      </c>
      <c r="AU20" s="123">
        <f>IF(AU19=29,WEEKDAY(DATE($AC$2,$AG$2,29)),0)</f>
        <v>0</v>
      </c>
      <c r="AV20" s="124">
        <f>IF(AV19=30,WEEKDAY(DATE($AC$2,$AG$2,30)),0)</f>
        <v>0</v>
      </c>
      <c r="AW20" s="125">
        <f>IF(AW19=31,WEEKDAY(DATE($AC$2,$AG$2,31)),0)</f>
        <v>0</v>
      </c>
      <c r="AX20" s="117"/>
      <c r="AY20" s="117"/>
      <c r="AZ20" s="118"/>
      <c r="BA20" s="118"/>
      <c r="BB20" s="119"/>
      <c r="BC20" s="119"/>
      <c r="BD20" s="119"/>
      <c r="BE20" s="119"/>
      <c r="BF20" s="119"/>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thickBot="1">
      <c r="A21"/>
      <c r="B21" s="109"/>
      <c r="C21" s="110"/>
      <c r="D21" s="110"/>
      <c r="E21" s="110"/>
      <c r="F21" s="127"/>
      <c r="G21" s="112"/>
      <c r="H21" s="113"/>
      <c r="I21" s="113"/>
      <c r="J21" s="113"/>
      <c r="K21" s="113"/>
      <c r="L21" s="114"/>
      <c r="M21" s="114"/>
      <c r="N21" s="114"/>
      <c r="O21" s="114"/>
      <c r="P21" s="115"/>
      <c r="Q21" s="115"/>
      <c r="R21" s="115"/>
      <c r="S21" s="128" t="str">
        <f t="shared" ref="S21:AT21" si="0">IF(S20=1,"日",IF(S20=2,"月",IF(S20=3,"火",IF(S20=4,"水",IF(S20=5,"木",IF(S20=6,"金","土"))))))</f>
        <v>金</v>
      </c>
      <c r="T21" s="129" t="str">
        <f t="shared" si="0"/>
        <v>土</v>
      </c>
      <c r="U21" s="129" t="str">
        <f t="shared" si="0"/>
        <v>日</v>
      </c>
      <c r="V21" s="129" t="str">
        <f t="shared" si="0"/>
        <v>月</v>
      </c>
      <c r="W21" s="129" t="str">
        <f t="shared" si="0"/>
        <v>火</v>
      </c>
      <c r="X21" s="129" t="str">
        <f t="shared" si="0"/>
        <v>水</v>
      </c>
      <c r="Y21" s="130" t="str">
        <f t="shared" si="0"/>
        <v>木</v>
      </c>
      <c r="Z21" s="128" t="str">
        <f t="shared" si="0"/>
        <v>金</v>
      </c>
      <c r="AA21" s="129" t="str">
        <f t="shared" si="0"/>
        <v>土</v>
      </c>
      <c r="AB21" s="129" t="str">
        <f t="shared" si="0"/>
        <v>日</v>
      </c>
      <c r="AC21" s="129" t="str">
        <f t="shared" si="0"/>
        <v>月</v>
      </c>
      <c r="AD21" s="129" t="str">
        <f t="shared" si="0"/>
        <v>火</v>
      </c>
      <c r="AE21" s="129" t="str">
        <f t="shared" si="0"/>
        <v>水</v>
      </c>
      <c r="AF21" s="130" t="str">
        <f t="shared" si="0"/>
        <v>木</v>
      </c>
      <c r="AG21" s="128" t="str">
        <f t="shared" si="0"/>
        <v>金</v>
      </c>
      <c r="AH21" s="129" t="str">
        <f t="shared" si="0"/>
        <v>土</v>
      </c>
      <c r="AI21" s="129" t="str">
        <f t="shared" si="0"/>
        <v>日</v>
      </c>
      <c r="AJ21" s="129" t="str">
        <f t="shared" si="0"/>
        <v>月</v>
      </c>
      <c r="AK21" s="129" t="str">
        <f t="shared" si="0"/>
        <v>火</v>
      </c>
      <c r="AL21" s="129" t="str">
        <f t="shared" si="0"/>
        <v>水</v>
      </c>
      <c r="AM21" s="130" t="str">
        <f t="shared" si="0"/>
        <v>木</v>
      </c>
      <c r="AN21" s="128" t="str">
        <f t="shared" si="0"/>
        <v>金</v>
      </c>
      <c r="AO21" s="129" t="str">
        <f t="shared" si="0"/>
        <v>土</v>
      </c>
      <c r="AP21" s="129" t="str">
        <f t="shared" si="0"/>
        <v>日</v>
      </c>
      <c r="AQ21" s="129" t="str">
        <f t="shared" si="0"/>
        <v>月</v>
      </c>
      <c r="AR21" s="129" t="str">
        <f t="shared" si="0"/>
        <v>火</v>
      </c>
      <c r="AS21" s="129" t="str">
        <f t="shared" si="0"/>
        <v>水</v>
      </c>
      <c r="AT21" s="130" t="str">
        <f t="shared" si="0"/>
        <v>木</v>
      </c>
      <c r="AU21" s="129" t="str">
        <f>IF(AU20=1,"日",IF(AU20=2,"月",IF(AU20=3,"火",IF(AU20=4,"水",IF(AU20=5,"木",IF(AU20=6,"金",IF(AU20=0,"","土")))))))</f>
        <v/>
      </c>
      <c r="AV21" s="129" t="str">
        <f>IF(AV20=1,"日",IF(AV20=2,"月",IF(AV20=3,"火",IF(AV20=4,"水",IF(AV20=5,"木",IF(AV20=6,"金",IF(AV20=0,"","土")))))))</f>
        <v/>
      </c>
      <c r="AW21" s="129" t="str">
        <f>IF(AW20=1,"日",IF(AW20=2,"月",IF(AW20=3,"火",IF(AW20=4,"水",IF(AW20=5,"木",IF(AW20=6,"金",IF(AW20=0,"","土")))))))</f>
        <v/>
      </c>
      <c r="AX21" s="117"/>
      <c r="AY21" s="117"/>
      <c r="AZ21" s="118"/>
      <c r="BA21" s="118"/>
      <c r="BB21" s="119"/>
      <c r="BC21" s="119"/>
      <c r="BD21" s="119"/>
      <c r="BE21" s="119"/>
      <c r="BF21" s="119"/>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thickBot="1">
      <c r="A22"/>
      <c r="B22" s="131">
        <v>1</v>
      </c>
      <c r="C22" s="132"/>
      <c r="D22" s="132"/>
      <c r="E22" s="132"/>
      <c r="F22" s="133"/>
      <c r="G22" s="134"/>
      <c r="H22" s="135"/>
      <c r="I22" s="135"/>
      <c r="J22" s="135"/>
      <c r="K22" s="135"/>
      <c r="L22" s="136"/>
      <c r="M22" s="136"/>
      <c r="N22" s="136"/>
      <c r="O22" s="136"/>
      <c r="P22" s="137" t="s">
        <v>95</v>
      </c>
      <c r="Q22" s="137"/>
      <c r="R22" s="137"/>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39"/>
      <c r="AX22" s="141"/>
      <c r="AY22" s="141"/>
      <c r="AZ22" s="142"/>
      <c r="BA22" s="142"/>
      <c r="BB22" s="143"/>
      <c r="BC22" s="143"/>
      <c r="BD22" s="143"/>
      <c r="BE22" s="143"/>
      <c r="BF22" s="143"/>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thickBot="1">
      <c r="A23"/>
      <c r="B23" s="131"/>
      <c r="C23" s="132"/>
      <c r="D23" s="132"/>
      <c r="E23" s="132"/>
      <c r="F23" s="144"/>
      <c r="G23" s="134"/>
      <c r="H23" s="162"/>
      <c r="I23" s="162"/>
      <c r="J23" s="162"/>
      <c r="K23" s="162"/>
      <c r="L23" s="136"/>
      <c r="M23" s="136"/>
      <c r="N23" s="136"/>
      <c r="O23" s="136"/>
      <c r="P23" s="145" t="s">
        <v>96</v>
      </c>
      <c r="Q23" s="145"/>
      <c r="R23" s="145"/>
      <c r="S23" s="146" t="str">
        <f>IF(S22="","",VLOOKUP(S22,#REF!,9,0))</f>
        <v/>
      </c>
      <c r="T23" s="147" t="str">
        <f>IF(T22="","",VLOOKUP(T22,#REF!,9,0))</f>
        <v/>
      </c>
      <c r="U23" s="147" t="str">
        <f>IF(U22="","",VLOOKUP(U22,#REF!,9,0))</f>
        <v/>
      </c>
      <c r="V23" s="147" t="str">
        <f>IF(V22="","",VLOOKUP(V22,#REF!,9,0))</f>
        <v/>
      </c>
      <c r="W23" s="147" t="str">
        <f>IF(W22="","",VLOOKUP(W22,#REF!,9,0))</f>
        <v/>
      </c>
      <c r="X23" s="147" t="str">
        <f>IF(X22="","",VLOOKUP(X22,#REF!,9,0))</f>
        <v/>
      </c>
      <c r="Y23" s="148" t="str">
        <f>IF(Y22="","",VLOOKUP(Y22,#REF!,9,0))</f>
        <v/>
      </c>
      <c r="Z23" s="146" t="str">
        <f>IF(Z22="","",VLOOKUP(Z22,#REF!,9,0))</f>
        <v/>
      </c>
      <c r="AA23" s="147" t="str">
        <f>IF(AA22="","",VLOOKUP(AA22,#REF!,9,0))</f>
        <v/>
      </c>
      <c r="AB23" s="147" t="str">
        <f>IF(AB22="","",VLOOKUP(AB22,#REF!,9,0))</f>
        <v/>
      </c>
      <c r="AC23" s="147" t="str">
        <f>IF(AC22="","",VLOOKUP(AC22,#REF!,9,0))</f>
        <v/>
      </c>
      <c r="AD23" s="147" t="str">
        <f>IF(AD22="","",VLOOKUP(AD22,#REF!,9,0))</f>
        <v/>
      </c>
      <c r="AE23" s="147" t="str">
        <f>IF(AE22="","",VLOOKUP(AE22,#REF!,9,0))</f>
        <v/>
      </c>
      <c r="AF23" s="148" t="str">
        <f>IF(AF22="","",VLOOKUP(AF22,#REF!,9,0))</f>
        <v/>
      </c>
      <c r="AG23" s="146" t="str">
        <f>IF(AG22="","",VLOOKUP(AG22,#REF!,9,0))</f>
        <v/>
      </c>
      <c r="AH23" s="147" t="str">
        <f>IF(AH22="","",VLOOKUP(AH22,#REF!,9,0))</f>
        <v/>
      </c>
      <c r="AI23" s="147" t="str">
        <f>IF(AI22="","",VLOOKUP(AI22,#REF!,9,0))</f>
        <v/>
      </c>
      <c r="AJ23" s="147" t="str">
        <f>IF(AJ22="","",VLOOKUP(AJ22,#REF!,9,0))</f>
        <v/>
      </c>
      <c r="AK23" s="147" t="str">
        <f>IF(AK22="","",VLOOKUP(AK22,#REF!,9,0))</f>
        <v/>
      </c>
      <c r="AL23" s="147" t="str">
        <f>IF(AL22="","",VLOOKUP(AL22,#REF!,9,0))</f>
        <v/>
      </c>
      <c r="AM23" s="148" t="str">
        <f>IF(AM22="","",VLOOKUP(AM22,#REF!,9,0))</f>
        <v/>
      </c>
      <c r="AN23" s="146" t="str">
        <f>IF(AN22="","",VLOOKUP(AN22,#REF!,9,0))</f>
        <v/>
      </c>
      <c r="AO23" s="147" t="str">
        <f>IF(AO22="","",VLOOKUP(AO22,#REF!,9,0))</f>
        <v/>
      </c>
      <c r="AP23" s="147" t="str">
        <f>IF(AP22="","",VLOOKUP(AP22,#REF!,9,0))</f>
        <v/>
      </c>
      <c r="AQ23" s="147" t="str">
        <f>IF(AQ22="","",VLOOKUP(AQ22,#REF!,9,0))</f>
        <v/>
      </c>
      <c r="AR23" s="147" t="str">
        <f>IF(AR22="","",VLOOKUP(AR22,#REF!,9,0))</f>
        <v/>
      </c>
      <c r="AS23" s="147" t="str">
        <f>IF(AS22="","",VLOOKUP(AS22,#REF!,9,0))</f>
        <v/>
      </c>
      <c r="AT23" s="148" t="str">
        <f>IF(AT22="","",VLOOKUP(AT22,#REF!,9,0))</f>
        <v/>
      </c>
      <c r="AU23" s="146" t="str">
        <f>IF(AU22="","",VLOOKUP(AU22,#REF!,9,0))</f>
        <v/>
      </c>
      <c r="AV23" s="147" t="str">
        <f>IF(AV22="","",VLOOKUP(AV22,#REF!,9,0))</f>
        <v/>
      </c>
      <c r="AW23" s="147" t="str">
        <f>IF(AW22="","",VLOOKUP(AW22,#REF!,9,0))</f>
        <v/>
      </c>
      <c r="AX23" s="149">
        <f>IF($BB$3="４週",SUM(S23:AT23),IF($BB$3="暦月",SUM(S23:AW23),""))</f>
        <v>0</v>
      </c>
      <c r="AY23" s="149"/>
      <c r="AZ23" s="150">
        <f>IF($BB$3="４週",AX23/4,IF($BB$3="暦月",'通所型サービス（1枚版）'!AX23/('通所型サービス（1枚版）'!$BB$8/7),""))</f>
        <v>0</v>
      </c>
      <c r="BA23" s="150"/>
      <c r="BB23" s="143"/>
      <c r="BC23" s="143"/>
      <c r="BD23" s="143"/>
      <c r="BE23" s="143"/>
      <c r="BF23" s="14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131"/>
      <c r="C24" s="132"/>
      <c r="D24" s="132"/>
      <c r="E24" s="132"/>
      <c r="F24" s="151">
        <f>C22</f>
        <v>0</v>
      </c>
      <c r="G24" s="134"/>
      <c r="H24" s="162"/>
      <c r="I24" s="162"/>
      <c r="J24" s="162"/>
      <c r="K24" s="162"/>
      <c r="L24" s="136"/>
      <c r="M24" s="136"/>
      <c r="N24" s="136"/>
      <c r="O24" s="136"/>
      <c r="P24" s="152" t="s">
        <v>97</v>
      </c>
      <c r="Q24" s="152"/>
      <c r="R24" s="152"/>
      <c r="S24" s="153" t="str">
        <f>IF(S22="","",VLOOKUP(S22,#REF!,19,0))</f>
        <v/>
      </c>
      <c r="T24" s="154" t="str">
        <f>IF(T22="","",VLOOKUP(T22,#REF!,19,0))</f>
        <v/>
      </c>
      <c r="U24" s="154" t="str">
        <f>IF(U22="","",VLOOKUP(U22,#REF!,19,0))</f>
        <v/>
      </c>
      <c r="V24" s="154" t="str">
        <f>IF(V22="","",VLOOKUP(V22,#REF!,19,0))</f>
        <v/>
      </c>
      <c r="W24" s="154" t="str">
        <f>IF(W22="","",VLOOKUP(W22,#REF!,19,0))</f>
        <v/>
      </c>
      <c r="X24" s="154" t="str">
        <f>IF(X22="","",VLOOKUP(X22,#REF!,19,0))</f>
        <v/>
      </c>
      <c r="Y24" s="155" t="str">
        <f>IF(Y22="","",VLOOKUP(Y22,#REF!,19,0))</f>
        <v/>
      </c>
      <c r="Z24" s="153" t="str">
        <f>IF(Z22="","",VLOOKUP(Z22,#REF!,19,0))</f>
        <v/>
      </c>
      <c r="AA24" s="154" t="str">
        <f>IF(AA22="","",VLOOKUP(AA22,#REF!,19,0))</f>
        <v/>
      </c>
      <c r="AB24" s="154" t="str">
        <f>IF(AB22="","",VLOOKUP(AB22,#REF!,19,0))</f>
        <v/>
      </c>
      <c r="AC24" s="154" t="str">
        <f>IF(AC22="","",VLOOKUP(AC22,#REF!,19,0))</f>
        <v/>
      </c>
      <c r="AD24" s="154" t="str">
        <f>IF(AD22="","",VLOOKUP(AD22,#REF!,19,0))</f>
        <v/>
      </c>
      <c r="AE24" s="154" t="str">
        <f>IF(AE22="","",VLOOKUP(AE22,#REF!,19,0))</f>
        <v/>
      </c>
      <c r="AF24" s="155" t="str">
        <f>IF(AF22="","",VLOOKUP(AF22,#REF!,19,0))</f>
        <v/>
      </c>
      <c r="AG24" s="153" t="str">
        <f>IF(AG22="","",VLOOKUP(AG22,#REF!,19,0))</f>
        <v/>
      </c>
      <c r="AH24" s="154" t="str">
        <f>IF(AH22="","",VLOOKUP(AH22,#REF!,19,0))</f>
        <v/>
      </c>
      <c r="AI24" s="154" t="str">
        <f>IF(AI22="","",VLOOKUP(AI22,#REF!,19,0))</f>
        <v/>
      </c>
      <c r="AJ24" s="154" t="str">
        <f>IF(AJ22="","",VLOOKUP(AJ22,#REF!,19,0))</f>
        <v/>
      </c>
      <c r="AK24" s="154" t="str">
        <f>IF(AK22="","",VLOOKUP(AK22,#REF!,19,0))</f>
        <v/>
      </c>
      <c r="AL24" s="154" t="str">
        <f>IF(AL22="","",VLOOKUP(AL22,#REF!,19,0))</f>
        <v/>
      </c>
      <c r="AM24" s="155" t="str">
        <f>IF(AM22="","",VLOOKUP(AM22,#REF!,19,0))</f>
        <v/>
      </c>
      <c r="AN24" s="153" t="str">
        <f>IF(AN22="","",VLOOKUP(AN22,#REF!,19,0))</f>
        <v/>
      </c>
      <c r="AO24" s="154" t="str">
        <f>IF(AO22="","",VLOOKUP(AO22,#REF!,19,0))</f>
        <v/>
      </c>
      <c r="AP24" s="154" t="str">
        <f>IF(AP22="","",VLOOKUP(AP22,#REF!,19,0))</f>
        <v/>
      </c>
      <c r="AQ24" s="154" t="str">
        <f>IF(AQ22="","",VLOOKUP(AQ22,#REF!,19,0))</f>
        <v/>
      </c>
      <c r="AR24" s="154" t="str">
        <f>IF(AR22="","",VLOOKUP(AR22,#REF!,19,0))</f>
        <v/>
      </c>
      <c r="AS24" s="154" t="str">
        <f>IF(AS22="","",VLOOKUP(AS22,#REF!,19,0))</f>
        <v/>
      </c>
      <c r="AT24" s="155" t="str">
        <f>IF(AT22="","",VLOOKUP(AT22,#REF!,19,0))</f>
        <v/>
      </c>
      <c r="AU24" s="153" t="str">
        <f>IF(AU22="","",VLOOKUP(AU22,#REF!,19,0))</f>
        <v/>
      </c>
      <c r="AV24" s="154" t="str">
        <f>IF(AV22="","",VLOOKUP(AV22,#REF!,19,0))</f>
        <v/>
      </c>
      <c r="AW24" s="154" t="str">
        <f>IF(AW22="","",VLOOKUP(AW22,#REF!,19,0))</f>
        <v/>
      </c>
      <c r="AX24" s="156">
        <f>IF($BB$3="４週",SUM(S24:AT24),IF($BB$3="暦月",SUM(S24:AW24),""))</f>
        <v>0</v>
      </c>
      <c r="AY24" s="156"/>
      <c r="AZ24" s="157">
        <f>IF($BB$3="４週",AX24/4,IF($BB$3="暦月",'通所型サービス（1枚版）'!AX24/('通所型サービス（1枚版）'!$BB$8/7),""))</f>
        <v>0</v>
      </c>
      <c r="BA24" s="157"/>
      <c r="BB24" s="143"/>
      <c r="BC24" s="143"/>
      <c r="BD24" s="143"/>
      <c r="BE24" s="143"/>
      <c r="BF24" s="143"/>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158">
        <f>B22+1</f>
        <v>2</v>
      </c>
      <c r="C25" s="159"/>
      <c r="D25" s="159"/>
      <c r="E25" s="159"/>
      <c r="F25" s="160"/>
      <c r="G25" s="161"/>
      <c r="H25" s="162"/>
      <c r="I25" s="162"/>
      <c r="J25" s="162"/>
      <c r="K25" s="162"/>
      <c r="L25" s="163"/>
      <c r="M25" s="163"/>
      <c r="N25" s="163"/>
      <c r="O25" s="163"/>
      <c r="P25" s="164" t="s">
        <v>95</v>
      </c>
      <c r="Q25" s="164"/>
      <c r="R25" s="164"/>
      <c r="S25" s="138"/>
      <c r="T25" s="139"/>
      <c r="U25" s="139"/>
      <c r="V25" s="139"/>
      <c r="W25" s="139"/>
      <c r="X25" s="139"/>
      <c r="Y25" s="140"/>
      <c r="Z25" s="138"/>
      <c r="AA25" s="139"/>
      <c r="AB25" s="139"/>
      <c r="AC25" s="139"/>
      <c r="AD25" s="139"/>
      <c r="AE25" s="139"/>
      <c r="AF25" s="140"/>
      <c r="AG25" s="138"/>
      <c r="AH25" s="139"/>
      <c r="AI25" s="139"/>
      <c r="AJ25" s="139"/>
      <c r="AK25" s="139"/>
      <c r="AL25" s="139"/>
      <c r="AM25" s="140"/>
      <c r="AN25" s="138"/>
      <c r="AO25" s="139"/>
      <c r="AP25" s="139"/>
      <c r="AQ25" s="139"/>
      <c r="AR25" s="139"/>
      <c r="AS25" s="139"/>
      <c r="AT25" s="140"/>
      <c r="AU25" s="138"/>
      <c r="AV25" s="139"/>
      <c r="AW25" s="139"/>
      <c r="AX25" s="165"/>
      <c r="AY25" s="165"/>
      <c r="AZ25" s="166"/>
      <c r="BA25" s="166"/>
      <c r="BB25" s="167"/>
      <c r="BC25" s="167"/>
      <c r="BD25" s="167"/>
      <c r="BE25" s="167"/>
      <c r="BF25" s="167"/>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158"/>
      <c r="C26" s="159"/>
      <c r="D26" s="159"/>
      <c r="E26" s="159"/>
      <c r="F26" s="144"/>
      <c r="G26" s="161"/>
      <c r="H26" s="162"/>
      <c r="I26" s="162"/>
      <c r="J26" s="162"/>
      <c r="K26" s="162"/>
      <c r="L26" s="163"/>
      <c r="M26" s="163"/>
      <c r="N26" s="163"/>
      <c r="O26" s="163"/>
      <c r="P26" s="145" t="s">
        <v>96</v>
      </c>
      <c r="Q26" s="145"/>
      <c r="R26" s="145"/>
      <c r="S26" s="146" t="str">
        <f>IF(S25="","",VLOOKUP(S25,#REF!,9,0))</f>
        <v/>
      </c>
      <c r="T26" s="147" t="str">
        <f>IF(T25="","",VLOOKUP(T25,#REF!,9,0))</f>
        <v/>
      </c>
      <c r="U26" s="147" t="str">
        <f>IF(U25="","",VLOOKUP(U25,#REF!,9,0))</f>
        <v/>
      </c>
      <c r="V26" s="147" t="str">
        <f>IF(V25="","",VLOOKUP(V25,#REF!,9,0))</f>
        <v/>
      </c>
      <c r="W26" s="147" t="str">
        <f>IF(W25="","",VLOOKUP(W25,#REF!,9,0))</f>
        <v/>
      </c>
      <c r="X26" s="147" t="str">
        <f>IF(X25="","",VLOOKUP(X25,#REF!,9,0))</f>
        <v/>
      </c>
      <c r="Y26" s="148" t="str">
        <f>IF(Y25="","",VLOOKUP(Y25,#REF!,9,0))</f>
        <v/>
      </c>
      <c r="Z26" s="146" t="str">
        <f>IF(Z25="","",VLOOKUP(Z25,#REF!,9,0))</f>
        <v/>
      </c>
      <c r="AA26" s="147" t="str">
        <f>IF(AA25="","",VLOOKUP(AA25,#REF!,9,0))</f>
        <v/>
      </c>
      <c r="AB26" s="147" t="str">
        <f>IF(AB25="","",VLOOKUP(AB25,#REF!,9,0))</f>
        <v/>
      </c>
      <c r="AC26" s="147" t="str">
        <f>IF(AC25="","",VLOOKUP(AC25,#REF!,9,0))</f>
        <v/>
      </c>
      <c r="AD26" s="147" t="str">
        <f>IF(AD25="","",VLOOKUP(AD25,#REF!,9,0))</f>
        <v/>
      </c>
      <c r="AE26" s="147" t="str">
        <f>IF(AE25="","",VLOOKUP(AE25,#REF!,9,0))</f>
        <v/>
      </c>
      <c r="AF26" s="148" t="str">
        <f>IF(AF25="","",VLOOKUP(AF25,#REF!,9,0))</f>
        <v/>
      </c>
      <c r="AG26" s="146" t="str">
        <f>IF(AG25="","",VLOOKUP(AG25,#REF!,9,0))</f>
        <v/>
      </c>
      <c r="AH26" s="147" t="str">
        <f>IF(AH25="","",VLOOKUP(AH25,#REF!,9,0))</f>
        <v/>
      </c>
      <c r="AI26" s="147" t="str">
        <f>IF(AI25="","",VLOOKUP(AI25,#REF!,9,0))</f>
        <v/>
      </c>
      <c r="AJ26" s="147" t="str">
        <f>IF(AJ25="","",VLOOKUP(AJ25,#REF!,9,0))</f>
        <v/>
      </c>
      <c r="AK26" s="147" t="str">
        <f>IF(AK25="","",VLOOKUP(AK25,#REF!,9,0))</f>
        <v/>
      </c>
      <c r="AL26" s="147" t="str">
        <f>IF(AL25="","",VLOOKUP(AL25,#REF!,9,0))</f>
        <v/>
      </c>
      <c r="AM26" s="148" t="str">
        <f>IF(AM25="","",VLOOKUP(AM25,#REF!,9,0))</f>
        <v/>
      </c>
      <c r="AN26" s="146" t="str">
        <f>IF(AN25="","",VLOOKUP(AN25,#REF!,9,0))</f>
        <v/>
      </c>
      <c r="AO26" s="147" t="str">
        <f>IF(AO25="","",VLOOKUP(AO25,#REF!,9,0))</f>
        <v/>
      </c>
      <c r="AP26" s="147" t="str">
        <f>IF(AP25="","",VLOOKUP(AP25,#REF!,9,0))</f>
        <v/>
      </c>
      <c r="AQ26" s="147" t="str">
        <f>IF(AQ25="","",VLOOKUP(AQ25,#REF!,9,0))</f>
        <v/>
      </c>
      <c r="AR26" s="147" t="str">
        <f>IF(AR25="","",VLOOKUP(AR25,#REF!,9,0))</f>
        <v/>
      </c>
      <c r="AS26" s="147" t="str">
        <f>IF(AS25="","",VLOOKUP(AS25,#REF!,9,0))</f>
        <v/>
      </c>
      <c r="AT26" s="148" t="str">
        <f>IF(AT25="","",VLOOKUP(AT25,#REF!,9,0))</f>
        <v/>
      </c>
      <c r="AU26" s="146" t="str">
        <f>IF(AU25="","",VLOOKUP(AU25,#REF!,9,0))</f>
        <v/>
      </c>
      <c r="AV26" s="147" t="str">
        <f>IF(AV25="","",VLOOKUP(AV25,#REF!,9,0))</f>
        <v/>
      </c>
      <c r="AW26" s="147" t="str">
        <f>IF(AW25="","",VLOOKUP(AW25,#REF!,9,0))</f>
        <v/>
      </c>
      <c r="AX26" s="149">
        <f>IF($BB$3="４週",SUM(S26:AT26),IF($BB$3="暦月",SUM(S26:AW26),""))</f>
        <v>0</v>
      </c>
      <c r="AY26" s="149"/>
      <c r="AZ26" s="150">
        <f>IF($BB$3="４週",AX26/4,IF($BB$3="暦月",'通所型サービス（1枚版）'!AX26/('通所型サービス（1枚版）'!$BB$8/7),""))</f>
        <v>0</v>
      </c>
      <c r="BA26" s="150"/>
      <c r="BB26" s="167"/>
      <c r="BC26" s="167"/>
      <c r="BD26" s="167"/>
      <c r="BE26" s="167"/>
      <c r="BF26" s="167"/>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158"/>
      <c r="C27" s="159"/>
      <c r="D27" s="159"/>
      <c r="E27" s="159"/>
      <c r="F27" s="144">
        <f>C25</f>
        <v>0</v>
      </c>
      <c r="G27" s="161"/>
      <c r="H27" s="162"/>
      <c r="I27" s="162"/>
      <c r="J27" s="162"/>
      <c r="K27" s="162"/>
      <c r="L27" s="163"/>
      <c r="M27" s="163"/>
      <c r="N27" s="163"/>
      <c r="O27" s="163"/>
      <c r="P27" s="152" t="s">
        <v>97</v>
      </c>
      <c r="Q27" s="152"/>
      <c r="R27" s="152"/>
      <c r="S27" s="153" t="str">
        <f>IF(S25="","",VLOOKUP(S25,#REF!,19,0))</f>
        <v/>
      </c>
      <c r="T27" s="154" t="str">
        <f>IF(T25="","",VLOOKUP(T25,#REF!,19,0))</f>
        <v/>
      </c>
      <c r="U27" s="154" t="str">
        <f>IF(U25="","",VLOOKUP(U25,#REF!,19,0))</f>
        <v/>
      </c>
      <c r="V27" s="154" t="str">
        <f>IF(V25="","",VLOOKUP(V25,#REF!,19,0))</f>
        <v/>
      </c>
      <c r="W27" s="154" t="str">
        <f>IF(W25="","",VLOOKUP(W25,#REF!,19,0))</f>
        <v/>
      </c>
      <c r="X27" s="154" t="str">
        <f>IF(X25="","",VLOOKUP(X25,#REF!,19,0))</f>
        <v/>
      </c>
      <c r="Y27" s="155" t="str">
        <f>IF(Y25="","",VLOOKUP(Y25,#REF!,19,0))</f>
        <v/>
      </c>
      <c r="Z27" s="153" t="str">
        <f>IF(Z25="","",VLOOKUP(Z25,#REF!,19,0))</f>
        <v/>
      </c>
      <c r="AA27" s="154" t="str">
        <f>IF(AA25="","",VLOOKUP(AA25,#REF!,19,0))</f>
        <v/>
      </c>
      <c r="AB27" s="154" t="str">
        <f>IF(AB25="","",VLOOKUP(AB25,#REF!,19,0))</f>
        <v/>
      </c>
      <c r="AC27" s="154" t="str">
        <f>IF(AC25="","",VLOOKUP(AC25,#REF!,19,0))</f>
        <v/>
      </c>
      <c r="AD27" s="154" t="str">
        <f>IF(AD25="","",VLOOKUP(AD25,#REF!,19,0))</f>
        <v/>
      </c>
      <c r="AE27" s="154" t="str">
        <f>IF(AE25="","",VLOOKUP(AE25,#REF!,19,0))</f>
        <v/>
      </c>
      <c r="AF27" s="155" t="str">
        <f>IF(AF25="","",VLOOKUP(AF25,#REF!,19,0))</f>
        <v/>
      </c>
      <c r="AG27" s="153" t="str">
        <f>IF(AG25="","",VLOOKUP(AG25,#REF!,19,0))</f>
        <v/>
      </c>
      <c r="AH27" s="154" t="str">
        <f>IF(AH25="","",VLOOKUP(AH25,#REF!,19,0))</f>
        <v/>
      </c>
      <c r="AI27" s="154" t="str">
        <f>IF(AI25="","",VLOOKUP(AI25,#REF!,19,0))</f>
        <v/>
      </c>
      <c r="AJ27" s="154" t="str">
        <f>IF(AJ25="","",VLOOKUP(AJ25,#REF!,19,0))</f>
        <v/>
      </c>
      <c r="AK27" s="154" t="str">
        <f>IF(AK25="","",VLOOKUP(AK25,#REF!,19,0))</f>
        <v/>
      </c>
      <c r="AL27" s="154" t="str">
        <f>IF(AL25="","",VLOOKUP(AL25,#REF!,19,0))</f>
        <v/>
      </c>
      <c r="AM27" s="155" t="str">
        <f>IF(AM25="","",VLOOKUP(AM25,#REF!,19,0))</f>
        <v/>
      </c>
      <c r="AN27" s="153" t="str">
        <f>IF(AN25="","",VLOOKUP(AN25,#REF!,19,0))</f>
        <v/>
      </c>
      <c r="AO27" s="154" t="str">
        <f>IF(AO25="","",VLOOKUP(AO25,#REF!,19,0))</f>
        <v/>
      </c>
      <c r="AP27" s="154" t="str">
        <f>IF(AP25="","",VLOOKUP(AP25,#REF!,19,0))</f>
        <v/>
      </c>
      <c r="AQ27" s="154" t="str">
        <f>IF(AQ25="","",VLOOKUP(AQ25,#REF!,19,0))</f>
        <v/>
      </c>
      <c r="AR27" s="154" t="str">
        <f>IF(AR25="","",VLOOKUP(AR25,#REF!,19,0))</f>
        <v/>
      </c>
      <c r="AS27" s="154" t="str">
        <f>IF(AS25="","",VLOOKUP(AS25,#REF!,19,0))</f>
        <v/>
      </c>
      <c r="AT27" s="155" t="str">
        <f>IF(AT25="","",VLOOKUP(AT25,#REF!,19,0))</f>
        <v/>
      </c>
      <c r="AU27" s="153" t="str">
        <f>IF(AU25="","",VLOOKUP(AU25,#REF!,19,0))</f>
        <v/>
      </c>
      <c r="AV27" s="154" t="str">
        <f>IF(AV25="","",VLOOKUP(AV25,#REF!,19,0))</f>
        <v/>
      </c>
      <c r="AW27" s="154" t="str">
        <f>IF(AW25="","",VLOOKUP(AW25,#REF!,19,0))</f>
        <v/>
      </c>
      <c r="AX27" s="156">
        <f>IF($BB$3="４週",SUM(S27:AT27),IF($BB$3="暦月",SUM(S27:AW27),""))</f>
        <v>0</v>
      </c>
      <c r="AY27" s="156"/>
      <c r="AZ27" s="157">
        <f>IF($BB$3="４週",AX27/4,IF($BB$3="暦月",'通所型サービス（1枚版）'!AX27/('通所型サービス（1枚版）'!$BB$8/7),""))</f>
        <v>0</v>
      </c>
      <c r="BA27" s="157"/>
      <c r="BB27" s="167"/>
      <c r="BC27" s="167"/>
      <c r="BD27" s="167"/>
      <c r="BE27" s="167"/>
      <c r="BF27" s="16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158">
        <f>B25+1</f>
        <v>3</v>
      </c>
      <c r="C28" s="168"/>
      <c r="D28" s="168"/>
      <c r="E28" s="168"/>
      <c r="F28" s="160"/>
      <c r="G28" s="161"/>
      <c r="H28" s="162"/>
      <c r="I28" s="162"/>
      <c r="J28" s="162"/>
      <c r="K28" s="162"/>
      <c r="L28" s="163"/>
      <c r="M28" s="163"/>
      <c r="N28" s="163"/>
      <c r="O28" s="163"/>
      <c r="P28" s="164" t="s">
        <v>95</v>
      </c>
      <c r="Q28" s="164"/>
      <c r="R28" s="164"/>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39"/>
      <c r="AX28" s="165"/>
      <c r="AY28" s="165"/>
      <c r="AZ28" s="166"/>
      <c r="BA28" s="166"/>
      <c r="BB28" s="167"/>
      <c r="BC28" s="167"/>
      <c r="BD28" s="167"/>
      <c r="BE28" s="167"/>
      <c r="BF28" s="167"/>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158"/>
      <c r="C29" s="168"/>
      <c r="D29" s="168"/>
      <c r="E29" s="168"/>
      <c r="F29" s="144"/>
      <c r="G29" s="161"/>
      <c r="H29" s="162"/>
      <c r="I29" s="162"/>
      <c r="J29" s="162"/>
      <c r="K29" s="162"/>
      <c r="L29" s="163"/>
      <c r="M29" s="163"/>
      <c r="N29" s="163"/>
      <c r="O29" s="163"/>
      <c r="P29" s="145" t="s">
        <v>96</v>
      </c>
      <c r="Q29" s="145"/>
      <c r="R29" s="145"/>
      <c r="S29" s="146" t="str">
        <f>IF(S28="","",VLOOKUP(S28,#REF!,9,0))</f>
        <v/>
      </c>
      <c r="T29" s="147" t="str">
        <f>IF(T28="","",VLOOKUP(T28,#REF!,9,0))</f>
        <v/>
      </c>
      <c r="U29" s="147" t="str">
        <f>IF(U28="","",VLOOKUP(U28,#REF!,9,0))</f>
        <v/>
      </c>
      <c r="V29" s="147" t="str">
        <f>IF(V28="","",VLOOKUP(V28,#REF!,9,0))</f>
        <v/>
      </c>
      <c r="W29" s="147" t="str">
        <f>IF(W28="","",VLOOKUP(W28,#REF!,9,0))</f>
        <v/>
      </c>
      <c r="X29" s="147" t="str">
        <f>IF(X28="","",VLOOKUP(X28,#REF!,9,0))</f>
        <v/>
      </c>
      <c r="Y29" s="148" t="str">
        <f>IF(Y28="","",VLOOKUP(Y28,#REF!,9,0))</f>
        <v/>
      </c>
      <c r="Z29" s="146" t="str">
        <f>IF(Z28="","",VLOOKUP(Z28,#REF!,9,0))</f>
        <v/>
      </c>
      <c r="AA29" s="147" t="str">
        <f>IF(AA28="","",VLOOKUP(AA28,#REF!,9,0))</f>
        <v/>
      </c>
      <c r="AB29" s="147" t="str">
        <f>IF(AB28="","",VLOOKUP(AB28,#REF!,9,0))</f>
        <v/>
      </c>
      <c r="AC29" s="147" t="str">
        <f>IF(AC28="","",VLOOKUP(AC28,#REF!,9,0))</f>
        <v/>
      </c>
      <c r="AD29" s="147" t="str">
        <f>IF(AD28="","",VLOOKUP(AD28,#REF!,9,0))</f>
        <v/>
      </c>
      <c r="AE29" s="147" t="str">
        <f>IF(AE28="","",VLOOKUP(AE28,#REF!,9,0))</f>
        <v/>
      </c>
      <c r="AF29" s="148" t="str">
        <f>IF(AF28="","",VLOOKUP(AF28,#REF!,9,0))</f>
        <v/>
      </c>
      <c r="AG29" s="146" t="str">
        <f>IF(AG28="","",VLOOKUP(AG28,#REF!,9,0))</f>
        <v/>
      </c>
      <c r="AH29" s="147" t="str">
        <f>IF(AH28="","",VLOOKUP(AH28,#REF!,9,0))</f>
        <v/>
      </c>
      <c r="AI29" s="147" t="str">
        <f>IF(AI28="","",VLOOKUP(AI28,#REF!,9,0))</f>
        <v/>
      </c>
      <c r="AJ29" s="147" t="str">
        <f>IF(AJ28="","",VLOOKUP(AJ28,#REF!,9,0))</f>
        <v/>
      </c>
      <c r="AK29" s="147" t="str">
        <f>IF(AK28="","",VLOOKUP(AK28,#REF!,9,0))</f>
        <v/>
      </c>
      <c r="AL29" s="147" t="str">
        <f>IF(AL28="","",VLOOKUP(AL28,#REF!,9,0))</f>
        <v/>
      </c>
      <c r="AM29" s="148" t="str">
        <f>IF(AM28="","",VLOOKUP(AM28,#REF!,9,0))</f>
        <v/>
      </c>
      <c r="AN29" s="146" t="str">
        <f>IF(AN28="","",VLOOKUP(AN28,#REF!,9,0))</f>
        <v/>
      </c>
      <c r="AO29" s="147" t="str">
        <f>IF(AO28="","",VLOOKUP(AO28,#REF!,9,0))</f>
        <v/>
      </c>
      <c r="AP29" s="147" t="str">
        <f>IF(AP28="","",VLOOKUP(AP28,#REF!,9,0))</f>
        <v/>
      </c>
      <c r="AQ29" s="147" t="str">
        <f>IF(AQ28="","",VLOOKUP(AQ28,#REF!,9,0))</f>
        <v/>
      </c>
      <c r="AR29" s="147" t="str">
        <f>IF(AR28="","",VLOOKUP(AR28,#REF!,9,0))</f>
        <v/>
      </c>
      <c r="AS29" s="147" t="str">
        <f>IF(AS28="","",VLOOKUP(AS28,#REF!,9,0))</f>
        <v/>
      </c>
      <c r="AT29" s="148" t="str">
        <f>IF(AT28="","",VLOOKUP(AT28,#REF!,9,0))</f>
        <v/>
      </c>
      <c r="AU29" s="146" t="str">
        <f>IF(AU28="","",VLOOKUP(AU28,#REF!,9,0))</f>
        <v/>
      </c>
      <c r="AV29" s="147" t="str">
        <f>IF(AV28="","",VLOOKUP(AV28,#REF!,9,0))</f>
        <v/>
      </c>
      <c r="AW29" s="147" t="str">
        <f>IF(AW28="","",VLOOKUP(AW28,#REF!,9,0))</f>
        <v/>
      </c>
      <c r="AX29" s="149">
        <f>IF($BB$3="４週",SUM(S29:AT29),IF($BB$3="暦月",SUM(S29:AW29),""))</f>
        <v>0</v>
      </c>
      <c r="AY29" s="149"/>
      <c r="AZ29" s="150">
        <f>IF($BB$3="４週",AX29/4,IF($BB$3="暦月",'通所型サービス（1枚版）'!AX29/('通所型サービス（1枚版）'!$BB$8/7),""))</f>
        <v>0</v>
      </c>
      <c r="BA29" s="150"/>
      <c r="BB29" s="167"/>
      <c r="BC29" s="167"/>
      <c r="BD29" s="167"/>
      <c r="BE29" s="167"/>
      <c r="BF29" s="167"/>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158"/>
      <c r="C30" s="168"/>
      <c r="D30" s="168"/>
      <c r="E30" s="168"/>
      <c r="F30" s="144">
        <f>C28</f>
        <v>0</v>
      </c>
      <c r="G30" s="161"/>
      <c r="H30" s="162"/>
      <c r="I30" s="162"/>
      <c r="J30" s="162"/>
      <c r="K30" s="162"/>
      <c r="L30" s="163"/>
      <c r="M30" s="163"/>
      <c r="N30" s="163"/>
      <c r="O30" s="163"/>
      <c r="P30" s="152" t="s">
        <v>97</v>
      </c>
      <c r="Q30" s="152"/>
      <c r="R30" s="152"/>
      <c r="S30" s="153" t="str">
        <f>IF(S28="","",VLOOKUP(S28,#REF!,19,0))</f>
        <v/>
      </c>
      <c r="T30" s="154" t="str">
        <f>IF(T28="","",VLOOKUP(T28,#REF!,19,0))</f>
        <v/>
      </c>
      <c r="U30" s="154" t="str">
        <f>IF(U28="","",VLOOKUP(U28,#REF!,19,0))</f>
        <v/>
      </c>
      <c r="V30" s="154" t="str">
        <f>IF(V28="","",VLOOKUP(V28,#REF!,19,0))</f>
        <v/>
      </c>
      <c r="W30" s="154" t="str">
        <f>IF(W28="","",VLOOKUP(W28,#REF!,19,0))</f>
        <v/>
      </c>
      <c r="X30" s="154" t="str">
        <f>IF(X28="","",VLOOKUP(X28,#REF!,19,0))</f>
        <v/>
      </c>
      <c r="Y30" s="155" t="str">
        <f>IF(Y28="","",VLOOKUP(Y28,#REF!,19,0))</f>
        <v/>
      </c>
      <c r="Z30" s="153" t="str">
        <f>IF(Z28="","",VLOOKUP(Z28,#REF!,19,0))</f>
        <v/>
      </c>
      <c r="AA30" s="154" t="str">
        <f>IF(AA28="","",VLOOKUP(AA28,#REF!,19,0))</f>
        <v/>
      </c>
      <c r="AB30" s="154" t="str">
        <f>IF(AB28="","",VLOOKUP(AB28,#REF!,19,0))</f>
        <v/>
      </c>
      <c r="AC30" s="154" t="str">
        <f>IF(AC28="","",VLOOKUP(AC28,#REF!,19,0))</f>
        <v/>
      </c>
      <c r="AD30" s="154" t="str">
        <f>IF(AD28="","",VLOOKUP(AD28,#REF!,19,0))</f>
        <v/>
      </c>
      <c r="AE30" s="154" t="str">
        <f>IF(AE28="","",VLOOKUP(AE28,#REF!,19,0))</f>
        <v/>
      </c>
      <c r="AF30" s="155" t="str">
        <f>IF(AF28="","",VLOOKUP(AF28,#REF!,19,0))</f>
        <v/>
      </c>
      <c r="AG30" s="153" t="str">
        <f>IF(AG28="","",VLOOKUP(AG28,#REF!,19,0))</f>
        <v/>
      </c>
      <c r="AH30" s="154" t="str">
        <f>IF(AH28="","",VLOOKUP(AH28,#REF!,19,0))</f>
        <v/>
      </c>
      <c r="AI30" s="154" t="str">
        <f>IF(AI28="","",VLOOKUP(AI28,#REF!,19,0))</f>
        <v/>
      </c>
      <c r="AJ30" s="154" t="str">
        <f>IF(AJ28="","",VLOOKUP(AJ28,#REF!,19,0))</f>
        <v/>
      </c>
      <c r="AK30" s="154" t="str">
        <f>IF(AK28="","",VLOOKUP(AK28,#REF!,19,0))</f>
        <v/>
      </c>
      <c r="AL30" s="154" t="str">
        <f>IF(AL28="","",VLOOKUP(AL28,#REF!,19,0))</f>
        <v/>
      </c>
      <c r="AM30" s="155" t="str">
        <f>IF(AM28="","",VLOOKUP(AM28,#REF!,19,0))</f>
        <v/>
      </c>
      <c r="AN30" s="153" t="str">
        <f>IF(AN28="","",VLOOKUP(AN28,#REF!,19,0))</f>
        <v/>
      </c>
      <c r="AO30" s="154" t="str">
        <f>IF(AO28="","",VLOOKUP(AO28,#REF!,19,0))</f>
        <v/>
      </c>
      <c r="AP30" s="154" t="str">
        <f>IF(AP28="","",VLOOKUP(AP28,#REF!,19,0))</f>
        <v/>
      </c>
      <c r="AQ30" s="154" t="str">
        <f>IF(AQ28="","",VLOOKUP(AQ28,#REF!,19,0))</f>
        <v/>
      </c>
      <c r="AR30" s="154" t="str">
        <f>IF(AR28="","",VLOOKUP(AR28,#REF!,19,0))</f>
        <v/>
      </c>
      <c r="AS30" s="154" t="str">
        <f>IF(AS28="","",VLOOKUP(AS28,#REF!,19,0))</f>
        <v/>
      </c>
      <c r="AT30" s="155" t="str">
        <f>IF(AT28="","",VLOOKUP(AT28,#REF!,19,0))</f>
        <v/>
      </c>
      <c r="AU30" s="153" t="str">
        <f>IF(AU28="","",VLOOKUP(AU28,#REF!,19,0))</f>
        <v/>
      </c>
      <c r="AV30" s="154" t="str">
        <f>IF(AV28="","",VLOOKUP(AV28,#REF!,19,0))</f>
        <v/>
      </c>
      <c r="AW30" s="154" t="str">
        <f>IF(AW28="","",VLOOKUP(AW28,#REF!,19,0))</f>
        <v/>
      </c>
      <c r="AX30" s="156">
        <f>IF($BB$3="４週",SUM(S30:AT30),IF($BB$3="暦月",SUM(S30:AW30),""))</f>
        <v>0</v>
      </c>
      <c r="AY30" s="156"/>
      <c r="AZ30" s="157">
        <f>IF($BB$3="４週",AX30/4,IF($BB$3="暦月",'通所型サービス（1枚版）'!AX30/('通所型サービス（1枚版）'!$BB$8/7),""))</f>
        <v>0</v>
      </c>
      <c r="BA30" s="157"/>
      <c r="BB30" s="167"/>
      <c r="BC30" s="167"/>
      <c r="BD30" s="167"/>
      <c r="BE30" s="167"/>
      <c r="BF30" s="167"/>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158">
        <f>B28+1</f>
        <v>4</v>
      </c>
      <c r="C31" s="168"/>
      <c r="D31" s="168"/>
      <c r="E31" s="168"/>
      <c r="F31" s="160"/>
      <c r="G31" s="161"/>
      <c r="H31" s="162"/>
      <c r="I31" s="162"/>
      <c r="J31" s="162"/>
      <c r="K31" s="162"/>
      <c r="L31" s="163"/>
      <c r="M31" s="163"/>
      <c r="N31" s="163"/>
      <c r="O31" s="163"/>
      <c r="P31" s="164" t="s">
        <v>95</v>
      </c>
      <c r="Q31" s="164"/>
      <c r="R31" s="164"/>
      <c r="S31" s="138"/>
      <c r="T31" s="139"/>
      <c r="U31" s="139"/>
      <c r="V31" s="139"/>
      <c r="W31" s="139"/>
      <c r="X31" s="139"/>
      <c r="Y31" s="140"/>
      <c r="Z31" s="138"/>
      <c r="AA31" s="139"/>
      <c r="AB31" s="139"/>
      <c r="AC31" s="139"/>
      <c r="AD31" s="139"/>
      <c r="AE31" s="139"/>
      <c r="AF31" s="140"/>
      <c r="AG31" s="138"/>
      <c r="AH31" s="139"/>
      <c r="AI31" s="139"/>
      <c r="AJ31" s="139"/>
      <c r="AK31" s="139"/>
      <c r="AL31" s="139"/>
      <c r="AM31" s="140"/>
      <c r="AN31" s="138"/>
      <c r="AO31" s="139"/>
      <c r="AP31" s="139"/>
      <c r="AQ31" s="139"/>
      <c r="AR31" s="139"/>
      <c r="AS31" s="139"/>
      <c r="AT31" s="140"/>
      <c r="AU31" s="138"/>
      <c r="AV31" s="139"/>
      <c r="AW31" s="139"/>
      <c r="AX31" s="165"/>
      <c r="AY31" s="165"/>
      <c r="AZ31" s="166"/>
      <c r="BA31" s="166"/>
      <c r="BB31" s="167"/>
      <c r="BC31" s="167"/>
      <c r="BD31" s="167"/>
      <c r="BE31" s="167"/>
      <c r="BF31" s="167"/>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158"/>
      <c r="C32" s="168"/>
      <c r="D32" s="168"/>
      <c r="E32" s="168"/>
      <c r="F32" s="144"/>
      <c r="G32" s="161"/>
      <c r="H32" s="162"/>
      <c r="I32" s="162"/>
      <c r="J32" s="162"/>
      <c r="K32" s="162"/>
      <c r="L32" s="163"/>
      <c r="M32" s="163"/>
      <c r="N32" s="163"/>
      <c r="O32" s="163"/>
      <c r="P32" s="145" t="s">
        <v>96</v>
      </c>
      <c r="Q32" s="145"/>
      <c r="R32" s="145"/>
      <c r="S32" s="146" t="str">
        <f>IF(S31="","",VLOOKUP(S31,#REF!,9,0))</f>
        <v/>
      </c>
      <c r="T32" s="147" t="str">
        <f>IF(T31="","",VLOOKUP(T31,#REF!,9,0))</f>
        <v/>
      </c>
      <c r="U32" s="147" t="str">
        <f>IF(U31="","",VLOOKUP(U31,#REF!,9,0))</f>
        <v/>
      </c>
      <c r="V32" s="147" t="str">
        <f>IF(V31="","",VLOOKUP(V31,#REF!,9,0))</f>
        <v/>
      </c>
      <c r="W32" s="147" t="str">
        <f>IF(W31="","",VLOOKUP(W31,#REF!,9,0))</f>
        <v/>
      </c>
      <c r="X32" s="147" t="str">
        <f>IF(X31="","",VLOOKUP(X31,#REF!,9,0))</f>
        <v/>
      </c>
      <c r="Y32" s="148" t="str">
        <f>IF(Y31="","",VLOOKUP(Y31,#REF!,9,0))</f>
        <v/>
      </c>
      <c r="Z32" s="146" t="str">
        <f>IF(Z31="","",VLOOKUP(Z31,#REF!,9,0))</f>
        <v/>
      </c>
      <c r="AA32" s="147" t="str">
        <f>IF(AA31="","",VLOOKUP(AA31,#REF!,9,0))</f>
        <v/>
      </c>
      <c r="AB32" s="147" t="str">
        <f>IF(AB31="","",VLOOKUP(AB31,#REF!,9,0))</f>
        <v/>
      </c>
      <c r="AC32" s="147" t="str">
        <f>IF(AC31="","",VLOOKUP(AC31,#REF!,9,0))</f>
        <v/>
      </c>
      <c r="AD32" s="147" t="str">
        <f>IF(AD31="","",VLOOKUP(AD31,#REF!,9,0))</f>
        <v/>
      </c>
      <c r="AE32" s="147" t="str">
        <f>IF(AE31="","",VLOOKUP(AE31,#REF!,9,0))</f>
        <v/>
      </c>
      <c r="AF32" s="148" t="str">
        <f>IF(AF31="","",VLOOKUP(AF31,#REF!,9,0))</f>
        <v/>
      </c>
      <c r="AG32" s="146" t="str">
        <f>IF(AG31="","",VLOOKUP(AG31,#REF!,9,0))</f>
        <v/>
      </c>
      <c r="AH32" s="147" t="str">
        <f>IF(AH31="","",VLOOKUP(AH31,#REF!,9,0))</f>
        <v/>
      </c>
      <c r="AI32" s="147" t="str">
        <f>IF(AI31="","",VLOOKUP(AI31,#REF!,9,0))</f>
        <v/>
      </c>
      <c r="AJ32" s="147" t="str">
        <f>IF(AJ31="","",VLOOKUP(AJ31,#REF!,9,0))</f>
        <v/>
      </c>
      <c r="AK32" s="147" t="str">
        <f>IF(AK31="","",VLOOKUP(AK31,#REF!,9,0))</f>
        <v/>
      </c>
      <c r="AL32" s="147" t="str">
        <f>IF(AL31="","",VLOOKUP(AL31,#REF!,9,0))</f>
        <v/>
      </c>
      <c r="AM32" s="148" t="str">
        <f>IF(AM31="","",VLOOKUP(AM31,#REF!,9,0))</f>
        <v/>
      </c>
      <c r="AN32" s="146" t="str">
        <f>IF(AN31="","",VLOOKUP(AN31,#REF!,9,0))</f>
        <v/>
      </c>
      <c r="AO32" s="147" t="str">
        <f>IF(AO31="","",VLOOKUP(AO31,#REF!,9,0))</f>
        <v/>
      </c>
      <c r="AP32" s="147" t="str">
        <f>IF(AP31="","",VLOOKUP(AP31,#REF!,9,0))</f>
        <v/>
      </c>
      <c r="AQ32" s="147" t="str">
        <f>IF(AQ31="","",VLOOKUP(AQ31,#REF!,9,0))</f>
        <v/>
      </c>
      <c r="AR32" s="147" t="str">
        <f>IF(AR31="","",VLOOKUP(AR31,#REF!,9,0))</f>
        <v/>
      </c>
      <c r="AS32" s="147" t="str">
        <f>IF(AS31="","",VLOOKUP(AS31,#REF!,9,0))</f>
        <v/>
      </c>
      <c r="AT32" s="148" t="str">
        <f>IF(AT31="","",VLOOKUP(AT31,#REF!,9,0))</f>
        <v/>
      </c>
      <c r="AU32" s="146" t="str">
        <f>IF(AU31="","",VLOOKUP(AU31,#REF!,9,0))</f>
        <v/>
      </c>
      <c r="AV32" s="147" t="str">
        <f>IF(AV31="","",VLOOKUP(AV31,#REF!,9,0))</f>
        <v/>
      </c>
      <c r="AW32" s="147" t="str">
        <f>IF(AW31="","",VLOOKUP(AW31,#REF!,9,0))</f>
        <v/>
      </c>
      <c r="AX32" s="149">
        <f>IF($BB$3="４週",SUM(S32:AT32),IF($BB$3="暦月",SUM(S32:AW32),""))</f>
        <v>0</v>
      </c>
      <c r="AY32" s="149"/>
      <c r="AZ32" s="150">
        <f>IF($BB$3="４週",AX32/4,IF($BB$3="暦月",'通所型サービス（1枚版）'!AX32/('通所型サービス（1枚版）'!$BB$8/7),""))</f>
        <v>0</v>
      </c>
      <c r="BA32" s="150"/>
      <c r="BB32" s="167"/>
      <c r="BC32" s="167"/>
      <c r="BD32" s="167"/>
      <c r="BE32" s="167"/>
      <c r="BF32" s="167"/>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158"/>
      <c r="C33" s="168"/>
      <c r="D33" s="168"/>
      <c r="E33" s="168"/>
      <c r="F33" s="144">
        <f>C31</f>
        <v>0</v>
      </c>
      <c r="G33" s="161"/>
      <c r="H33" s="162"/>
      <c r="I33" s="162"/>
      <c r="J33" s="162"/>
      <c r="K33" s="162"/>
      <c r="L33" s="163"/>
      <c r="M33" s="163"/>
      <c r="N33" s="163"/>
      <c r="O33" s="163"/>
      <c r="P33" s="152" t="s">
        <v>97</v>
      </c>
      <c r="Q33" s="152"/>
      <c r="R33" s="152"/>
      <c r="S33" s="153" t="str">
        <f>IF(S31="","",VLOOKUP(S31,#REF!,19,0))</f>
        <v/>
      </c>
      <c r="T33" s="154" t="str">
        <f>IF(T31="","",VLOOKUP(T31,#REF!,19,0))</f>
        <v/>
      </c>
      <c r="U33" s="154" t="str">
        <f>IF(U31="","",VLOOKUP(U31,#REF!,19,0))</f>
        <v/>
      </c>
      <c r="V33" s="154" t="str">
        <f>IF(V31="","",VLOOKUP(V31,#REF!,19,0))</f>
        <v/>
      </c>
      <c r="W33" s="154" t="str">
        <f>IF(W31="","",VLOOKUP(W31,#REF!,19,0))</f>
        <v/>
      </c>
      <c r="X33" s="154" t="str">
        <f>IF(X31="","",VLOOKUP(X31,#REF!,19,0))</f>
        <v/>
      </c>
      <c r="Y33" s="155" t="str">
        <f>IF(Y31="","",VLOOKUP(Y31,#REF!,19,0))</f>
        <v/>
      </c>
      <c r="Z33" s="153" t="str">
        <f>IF(Z31="","",VLOOKUP(Z31,#REF!,19,0))</f>
        <v/>
      </c>
      <c r="AA33" s="154" t="str">
        <f>IF(AA31="","",VLOOKUP(AA31,#REF!,19,0))</f>
        <v/>
      </c>
      <c r="AB33" s="154" t="str">
        <f>IF(AB31="","",VLOOKUP(AB31,#REF!,19,0))</f>
        <v/>
      </c>
      <c r="AC33" s="154" t="str">
        <f>IF(AC31="","",VLOOKUP(AC31,#REF!,19,0))</f>
        <v/>
      </c>
      <c r="AD33" s="154" t="str">
        <f>IF(AD31="","",VLOOKUP(AD31,#REF!,19,0))</f>
        <v/>
      </c>
      <c r="AE33" s="154" t="str">
        <f>IF(AE31="","",VLOOKUP(AE31,#REF!,19,0))</f>
        <v/>
      </c>
      <c r="AF33" s="155" t="str">
        <f>IF(AF31="","",VLOOKUP(AF31,#REF!,19,0))</f>
        <v/>
      </c>
      <c r="AG33" s="153" t="str">
        <f>IF(AG31="","",VLOOKUP(AG31,#REF!,19,0))</f>
        <v/>
      </c>
      <c r="AH33" s="154" t="str">
        <f>IF(AH31="","",VLOOKUP(AH31,#REF!,19,0))</f>
        <v/>
      </c>
      <c r="AI33" s="154" t="str">
        <f>IF(AI31="","",VLOOKUP(AI31,#REF!,19,0))</f>
        <v/>
      </c>
      <c r="AJ33" s="154" t="str">
        <f>IF(AJ31="","",VLOOKUP(AJ31,#REF!,19,0))</f>
        <v/>
      </c>
      <c r="AK33" s="154" t="str">
        <f>IF(AK31="","",VLOOKUP(AK31,#REF!,19,0))</f>
        <v/>
      </c>
      <c r="AL33" s="154" t="str">
        <f>IF(AL31="","",VLOOKUP(AL31,#REF!,19,0))</f>
        <v/>
      </c>
      <c r="AM33" s="155" t="str">
        <f>IF(AM31="","",VLOOKUP(AM31,#REF!,19,0))</f>
        <v/>
      </c>
      <c r="AN33" s="153" t="str">
        <f>IF(AN31="","",VLOOKUP(AN31,#REF!,19,0))</f>
        <v/>
      </c>
      <c r="AO33" s="154" t="str">
        <f>IF(AO31="","",VLOOKUP(AO31,#REF!,19,0))</f>
        <v/>
      </c>
      <c r="AP33" s="154" t="str">
        <f>IF(AP31="","",VLOOKUP(AP31,#REF!,19,0))</f>
        <v/>
      </c>
      <c r="AQ33" s="154" t="str">
        <f>IF(AQ31="","",VLOOKUP(AQ31,#REF!,19,0))</f>
        <v/>
      </c>
      <c r="AR33" s="154" t="str">
        <f>IF(AR31="","",VLOOKUP(AR31,#REF!,19,0))</f>
        <v/>
      </c>
      <c r="AS33" s="154" t="str">
        <f>IF(AS31="","",VLOOKUP(AS31,#REF!,19,0))</f>
        <v/>
      </c>
      <c r="AT33" s="155" t="str">
        <f>IF(AT31="","",VLOOKUP(AT31,#REF!,19,0))</f>
        <v/>
      </c>
      <c r="AU33" s="153" t="str">
        <f>IF(AU31="","",VLOOKUP(AU31,#REF!,19,0))</f>
        <v/>
      </c>
      <c r="AV33" s="154" t="str">
        <f>IF(AV31="","",VLOOKUP(AV31,#REF!,19,0))</f>
        <v/>
      </c>
      <c r="AW33" s="154" t="str">
        <f>IF(AW31="","",VLOOKUP(AW31,#REF!,19,0))</f>
        <v/>
      </c>
      <c r="AX33" s="156">
        <f>IF($BB$3="４週",SUM(S33:AT33),IF($BB$3="暦月",SUM(S33:AW33),""))</f>
        <v>0</v>
      </c>
      <c r="AY33" s="156"/>
      <c r="AZ33" s="157">
        <f>IF($BB$3="４週",AX33/4,IF($BB$3="暦月",'通所型サービス（1枚版）'!AX33/('通所型サービス（1枚版）'!$BB$8/7),""))</f>
        <v>0</v>
      </c>
      <c r="BA33" s="157"/>
      <c r="BB33" s="167"/>
      <c r="BC33" s="167"/>
      <c r="BD33" s="167"/>
      <c r="BE33" s="167"/>
      <c r="BF33" s="167"/>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158">
        <f>B31+1</f>
        <v>5</v>
      </c>
      <c r="C34" s="168"/>
      <c r="D34" s="168"/>
      <c r="E34" s="168"/>
      <c r="F34" s="160"/>
      <c r="G34" s="161"/>
      <c r="H34" s="162"/>
      <c r="I34" s="162"/>
      <c r="J34" s="162"/>
      <c r="K34" s="162"/>
      <c r="L34" s="163"/>
      <c r="M34" s="163"/>
      <c r="N34" s="163"/>
      <c r="O34" s="163"/>
      <c r="P34" s="164" t="s">
        <v>95</v>
      </c>
      <c r="Q34" s="164"/>
      <c r="R34" s="164"/>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39"/>
      <c r="AX34" s="165"/>
      <c r="AY34" s="165"/>
      <c r="AZ34" s="166"/>
      <c r="BA34" s="166"/>
      <c r="BB34" s="167"/>
      <c r="BC34" s="167"/>
      <c r="BD34" s="167"/>
      <c r="BE34" s="167"/>
      <c r="BF34" s="167"/>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158"/>
      <c r="C35" s="168"/>
      <c r="D35" s="168"/>
      <c r="E35" s="168"/>
      <c r="F35" s="144"/>
      <c r="G35" s="161"/>
      <c r="H35" s="162"/>
      <c r="I35" s="162"/>
      <c r="J35" s="162"/>
      <c r="K35" s="162"/>
      <c r="L35" s="163"/>
      <c r="M35" s="163"/>
      <c r="N35" s="163"/>
      <c r="O35" s="163"/>
      <c r="P35" s="145" t="s">
        <v>96</v>
      </c>
      <c r="Q35" s="145"/>
      <c r="R35" s="145"/>
      <c r="S35" s="146" t="str">
        <f>IF(S34="","",VLOOKUP(S34,#REF!,9,0))</f>
        <v/>
      </c>
      <c r="T35" s="147" t="str">
        <f>IF(T34="","",VLOOKUP(T34,#REF!,9,0))</f>
        <v/>
      </c>
      <c r="U35" s="147" t="str">
        <f>IF(U34="","",VLOOKUP(U34,#REF!,9,0))</f>
        <v/>
      </c>
      <c r="V35" s="147" t="str">
        <f>IF(V34="","",VLOOKUP(V34,#REF!,9,0))</f>
        <v/>
      </c>
      <c r="W35" s="147" t="str">
        <f>IF(W34="","",VLOOKUP(W34,#REF!,9,0))</f>
        <v/>
      </c>
      <c r="X35" s="147" t="str">
        <f>IF(X34="","",VLOOKUP(X34,#REF!,9,0))</f>
        <v/>
      </c>
      <c r="Y35" s="148" t="str">
        <f>IF(Y34="","",VLOOKUP(Y34,#REF!,9,0))</f>
        <v/>
      </c>
      <c r="Z35" s="146" t="str">
        <f>IF(Z34="","",VLOOKUP(Z34,#REF!,9,0))</f>
        <v/>
      </c>
      <c r="AA35" s="147" t="str">
        <f>IF(AA34="","",VLOOKUP(AA34,#REF!,9,0))</f>
        <v/>
      </c>
      <c r="AB35" s="147" t="str">
        <f>IF(AB34="","",VLOOKUP(AB34,#REF!,9,0))</f>
        <v/>
      </c>
      <c r="AC35" s="147" t="str">
        <f>IF(AC34="","",VLOOKUP(AC34,#REF!,9,0))</f>
        <v/>
      </c>
      <c r="AD35" s="147" t="str">
        <f>IF(AD34="","",VLOOKUP(AD34,#REF!,9,0))</f>
        <v/>
      </c>
      <c r="AE35" s="147" t="str">
        <f>IF(AE34="","",VLOOKUP(AE34,#REF!,9,0))</f>
        <v/>
      </c>
      <c r="AF35" s="148" t="str">
        <f>IF(AF34="","",VLOOKUP(AF34,#REF!,9,0))</f>
        <v/>
      </c>
      <c r="AG35" s="146" t="str">
        <f>IF(AG34="","",VLOOKUP(AG34,#REF!,9,0))</f>
        <v/>
      </c>
      <c r="AH35" s="147" t="str">
        <f>IF(AH34="","",VLOOKUP(AH34,#REF!,9,0))</f>
        <v/>
      </c>
      <c r="AI35" s="147" t="str">
        <f>IF(AI34="","",VLOOKUP(AI34,#REF!,9,0))</f>
        <v/>
      </c>
      <c r="AJ35" s="147" t="str">
        <f>IF(AJ34="","",VLOOKUP(AJ34,#REF!,9,0))</f>
        <v/>
      </c>
      <c r="AK35" s="147" t="str">
        <f>IF(AK34="","",VLOOKUP(AK34,#REF!,9,0))</f>
        <v/>
      </c>
      <c r="AL35" s="147" t="str">
        <f>IF(AL34="","",VLOOKUP(AL34,#REF!,9,0))</f>
        <v/>
      </c>
      <c r="AM35" s="148" t="str">
        <f>IF(AM34="","",VLOOKUP(AM34,#REF!,9,0))</f>
        <v/>
      </c>
      <c r="AN35" s="146" t="str">
        <f>IF(AN34="","",VLOOKUP(AN34,#REF!,9,0))</f>
        <v/>
      </c>
      <c r="AO35" s="147" t="str">
        <f>IF(AO34="","",VLOOKUP(AO34,#REF!,9,0))</f>
        <v/>
      </c>
      <c r="AP35" s="147" t="str">
        <f>IF(AP34="","",VLOOKUP(AP34,#REF!,9,0))</f>
        <v/>
      </c>
      <c r="AQ35" s="147" t="str">
        <f>IF(AQ34="","",VLOOKUP(AQ34,#REF!,9,0))</f>
        <v/>
      </c>
      <c r="AR35" s="147" t="str">
        <f>IF(AR34="","",VLOOKUP(AR34,#REF!,9,0))</f>
        <v/>
      </c>
      <c r="AS35" s="147" t="str">
        <f>IF(AS34="","",VLOOKUP(AS34,#REF!,9,0))</f>
        <v/>
      </c>
      <c r="AT35" s="148" t="str">
        <f>IF(AT34="","",VLOOKUP(AT34,#REF!,9,0))</f>
        <v/>
      </c>
      <c r="AU35" s="146" t="str">
        <f>IF(AU34="","",VLOOKUP(AU34,#REF!,9,0))</f>
        <v/>
      </c>
      <c r="AV35" s="147" t="str">
        <f>IF(AV34="","",VLOOKUP(AV34,#REF!,9,0))</f>
        <v/>
      </c>
      <c r="AW35" s="147" t="str">
        <f>IF(AW34="","",VLOOKUP(AW34,#REF!,9,0))</f>
        <v/>
      </c>
      <c r="AX35" s="149">
        <f>IF($BB$3="４週",SUM(S35:AT35),IF($BB$3="暦月",SUM(S35:AW35),""))</f>
        <v>0</v>
      </c>
      <c r="AY35" s="149"/>
      <c r="AZ35" s="150">
        <f>IF($BB$3="４週",AX35/4,IF($BB$3="暦月",'通所型サービス（1枚版）'!AX35/('通所型サービス（1枚版）'!$BB$8/7),""))</f>
        <v>0</v>
      </c>
      <c r="BA35" s="150"/>
      <c r="BB35" s="167"/>
      <c r="BC35" s="167"/>
      <c r="BD35" s="167"/>
      <c r="BE35" s="167"/>
      <c r="BF35" s="167"/>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158"/>
      <c r="C36" s="168"/>
      <c r="D36" s="168"/>
      <c r="E36" s="168"/>
      <c r="F36" s="144">
        <f>C34</f>
        <v>0</v>
      </c>
      <c r="G36" s="161"/>
      <c r="H36" s="162"/>
      <c r="I36" s="162"/>
      <c r="J36" s="162"/>
      <c r="K36" s="162"/>
      <c r="L36" s="163"/>
      <c r="M36" s="163"/>
      <c r="N36" s="163"/>
      <c r="O36" s="163"/>
      <c r="P36" s="152" t="s">
        <v>97</v>
      </c>
      <c r="Q36" s="152"/>
      <c r="R36" s="152"/>
      <c r="S36" s="153" t="str">
        <f>IF(S34="","",VLOOKUP(S34,#REF!,19,0))</f>
        <v/>
      </c>
      <c r="T36" s="154" t="str">
        <f>IF(T34="","",VLOOKUP(T34,#REF!,19,0))</f>
        <v/>
      </c>
      <c r="U36" s="154" t="str">
        <f>IF(U34="","",VLOOKUP(U34,#REF!,19,0))</f>
        <v/>
      </c>
      <c r="V36" s="154" t="str">
        <f>IF(V34="","",VLOOKUP(V34,#REF!,19,0))</f>
        <v/>
      </c>
      <c r="W36" s="154" t="str">
        <f>IF(W34="","",VLOOKUP(W34,#REF!,19,0))</f>
        <v/>
      </c>
      <c r="X36" s="154" t="str">
        <f>IF(X34="","",VLOOKUP(X34,#REF!,19,0))</f>
        <v/>
      </c>
      <c r="Y36" s="155" t="str">
        <f>IF(Y34="","",VLOOKUP(Y34,#REF!,19,0))</f>
        <v/>
      </c>
      <c r="Z36" s="153" t="str">
        <f>IF(Z34="","",VLOOKUP(Z34,#REF!,19,0))</f>
        <v/>
      </c>
      <c r="AA36" s="154" t="str">
        <f>IF(AA34="","",VLOOKUP(AA34,#REF!,19,0))</f>
        <v/>
      </c>
      <c r="AB36" s="154" t="str">
        <f>IF(AB34="","",VLOOKUP(AB34,#REF!,19,0))</f>
        <v/>
      </c>
      <c r="AC36" s="154" t="str">
        <f>IF(AC34="","",VLOOKUP(AC34,#REF!,19,0))</f>
        <v/>
      </c>
      <c r="AD36" s="154" t="str">
        <f>IF(AD34="","",VLOOKUP(AD34,#REF!,19,0))</f>
        <v/>
      </c>
      <c r="AE36" s="154" t="str">
        <f>IF(AE34="","",VLOOKUP(AE34,#REF!,19,0))</f>
        <v/>
      </c>
      <c r="AF36" s="155" t="str">
        <f>IF(AF34="","",VLOOKUP(AF34,#REF!,19,0))</f>
        <v/>
      </c>
      <c r="AG36" s="153" t="str">
        <f>IF(AG34="","",VLOOKUP(AG34,#REF!,19,0))</f>
        <v/>
      </c>
      <c r="AH36" s="154" t="str">
        <f>IF(AH34="","",VLOOKUP(AH34,#REF!,19,0))</f>
        <v/>
      </c>
      <c r="AI36" s="154" t="str">
        <f>IF(AI34="","",VLOOKUP(AI34,#REF!,19,0))</f>
        <v/>
      </c>
      <c r="AJ36" s="154" t="str">
        <f>IF(AJ34="","",VLOOKUP(AJ34,#REF!,19,0))</f>
        <v/>
      </c>
      <c r="AK36" s="154" t="str">
        <f>IF(AK34="","",VLOOKUP(AK34,#REF!,19,0))</f>
        <v/>
      </c>
      <c r="AL36" s="154" t="str">
        <f>IF(AL34="","",VLOOKUP(AL34,#REF!,19,0))</f>
        <v/>
      </c>
      <c r="AM36" s="155" t="str">
        <f>IF(AM34="","",VLOOKUP(AM34,#REF!,19,0))</f>
        <v/>
      </c>
      <c r="AN36" s="153" t="str">
        <f>IF(AN34="","",VLOOKUP(AN34,#REF!,19,0))</f>
        <v/>
      </c>
      <c r="AO36" s="154" t="str">
        <f>IF(AO34="","",VLOOKUP(AO34,#REF!,19,0))</f>
        <v/>
      </c>
      <c r="AP36" s="154" t="str">
        <f>IF(AP34="","",VLOOKUP(AP34,#REF!,19,0))</f>
        <v/>
      </c>
      <c r="AQ36" s="154" t="str">
        <f>IF(AQ34="","",VLOOKUP(AQ34,#REF!,19,0))</f>
        <v/>
      </c>
      <c r="AR36" s="154" t="str">
        <f>IF(AR34="","",VLOOKUP(AR34,#REF!,19,0))</f>
        <v/>
      </c>
      <c r="AS36" s="154" t="str">
        <f>IF(AS34="","",VLOOKUP(AS34,#REF!,19,0))</f>
        <v/>
      </c>
      <c r="AT36" s="155" t="str">
        <f>IF(AT34="","",VLOOKUP(AT34,#REF!,19,0))</f>
        <v/>
      </c>
      <c r="AU36" s="153" t="str">
        <f>IF(AU34="","",VLOOKUP(AU34,#REF!,19,0))</f>
        <v/>
      </c>
      <c r="AV36" s="154" t="str">
        <f>IF(AV34="","",VLOOKUP(AV34,#REF!,19,0))</f>
        <v/>
      </c>
      <c r="AW36" s="154" t="str">
        <f>IF(AW34="","",VLOOKUP(AW34,#REF!,19,0))</f>
        <v/>
      </c>
      <c r="AX36" s="156">
        <f>IF($BB$3="４週",SUM(S36:AT36),IF($BB$3="暦月",SUM(S36:AW36),""))</f>
        <v>0</v>
      </c>
      <c r="AY36" s="156"/>
      <c r="AZ36" s="157">
        <f>IF($BB$3="４週",AX36/4,IF($BB$3="暦月",'通所型サービス（1枚版）'!AX36/('通所型サービス（1枚版）'!$BB$8/7),""))</f>
        <v>0</v>
      </c>
      <c r="BA36" s="157"/>
      <c r="BB36" s="167"/>
      <c r="BC36" s="167"/>
      <c r="BD36" s="167"/>
      <c r="BE36" s="167"/>
      <c r="BF36" s="167"/>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158">
        <f>B34+1</f>
        <v>6</v>
      </c>
      <c r="C37" s="168"/>
      <c r="D37" s="168"/>
      <c r="E37" s="168"/>
      <c r="F37" s="160"/>
      <c r="G37" s="161"/>
      <c r="H37" s="162"/>
      <c r="I37" s="162"/>
      <c r="J37" s="162"/>
      <c r="K37" s="162"/>
      <c r="L37" s="163"/>
      <c r="M37" s="163"/>
      <c r="N37" s="163"/>
      <c r="O37" s="163"/>
      <c r="P37" s="164" t="s">
        <v>95</v>
      </c>
      <c r="Q37" s="164"/>
      <c r="R37" s="164"/>
      <c r="S37" s="138"/>
      <c r="T37" s="139"/>
      <c r="U37" s="139"/>
      <c r="V37" s="139"/>
      <c r="W37" s="139"/>
      <c r="X37" s="139"/>
      <c r="Y37" s="140"/>
      <c r="Z37" s="138"/>
      <c r="AA37" s="139"/>
      <c r="AB37" s="139"/>
      <c r="AC37" s="139"/>
      <c r="AD37" s="139"/>
      <c r="AE37" s="139"/>
      <c r="AF37" s="140"/>
      <c r="AG37" s="138"/>
      <c r="AH37" s="139"/>
      <c r="AI37" s="139"/>
      <c r="AJ37" s="139"/>
      <c r="AK37" s="139"/>
      <c r="AL37" s="139"/>
      <c r="AM37" s="140"/>
      <c r="AN37" s="138"/>
      <c r="AO37" s="139"/>
      <c r="AP37" s="139"/>
      <c r="AQ37" s="139"/>
      <c r="AR37" s="139"/>
      <c r="AS37" s="139"/>
      <c r="AT37" s="140"/>
      <c r="AU37" s="138"/>
      <c r="AV37" s="139"/>
      <c r="AW37" s="139"/>
      <c r="AX37" s="165"/>
      <c r="AY37" s="165"/>
      <c r="AZ37" s="166"/>
      <c r="BA37" s="166"/>
      <c r="BB37" s="167"/>
      <c r="BC37" s="167"/>
      <c r="BD37" s="167"/>
      <c r="BE37" s="167"/>
      <c r="BF37" s="16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158"/>
      <c r="C38" s="168"/>
      <c r="D38" s="168"/>
      <c r="E38" s="168"/>
      <c r="F38" s="144"/>
      <c r="G38" s="161"/>
      <c r="H38" s="162"/>
      <c r="I38" s="162"/>
      <c r="J38" s="162"/>
      <c r="K38" s="162"/>
      <c r="L38" s="163"/>
      <c r="M38" s="163"/>
      <c r="N38" s="163"/>
      <c r="O38" s="163"/>
      <c r="P38" s="145" t="s">
        <v>96</v>
      </c>
      <c r="Q38" s="145"/>
      <c r="R38" s="145"/>
      <c r="S38" s="146" t="str">
        <f>IF(S37="","",VLOOKUP(S37,#REF!,9,0))</f>
        <v/>
      </c>
      <c r="T38" s="147" t="str">
        <f>IF(T37="","",VLOOKUP(T37,#REF!,9,0))</f>
        <v/>
      </c>
      <c r="U38" s="147" t="str">
        <f>IF(U37="","",VLOOKUP(U37,#REF!,9,0))</f>
        <v/>
      </c>
      <c r="V38" s="147" t="str">
        <f>IF(V37="","",VLOOKUP(V37,#REF!,9,0))</f>
        <v/>
      </c>
      <c r="W38" s="147" t="str">
        <f>IF(W37="","",VLOOKUP(W37,#REF!,9,0))</f>
        <v/>
      </c>
      <c r="X38" s="147" t="str">
        <f>IF(X37="","",VLOOKUP(X37,#REF!,9,0))</f>
        <v/>
      </c>
      <c r="Y38" s="148" t="str">
        <f>IF(Y37="","",VLOOKUP(Y37,#REF!,9,0))</f>
        <v/>
      </c>
      <c r="Z38" s="146" t="str">
        <f>IF(Z37="","",VLOOKUP(Z37,#REF!,9,0))</f>
        <v/>
      </c>
      <c r="AA38" s="147" t="str">
        <f>IF(AA37="","",VLOOKUP(AA37,#REF!,9,0))</f>
        <v/>
      </c>
      <c r="AB38" s="147" t="str">
        <f>IF(AB37="","",VLOOKUP(AB37,#REF!,9,0))</f>
        <v/>
      </c>
      <c r="AC38" s="147" t="str">
        <f>IF(AC37="","",VLOOKUP(AC37,#REF!,9,0))</f>
        <v/>
      </c>
      <c r="AD38" s="147" t="str">
        <f>IF(AD37="","",VLOOKUP(AD37,#REF!,9,0))</f>
        <v/>
      </c>
      <c r="AE38" s="147" t="str">
        <f>IF(AE37="","",VLOOKUP(AE37,#REF!,9,0))</f>
        <v/>
      </c>
      <c r="AF38" s="148" t="str">
        <f>IF(AF37="","",VLOOKUP(AF37,#REF!,9,0))</f>
        <v/>
      </c>
      <c r="AG38" s="146" t="str">
        <f>IF(AG37="","",VLOOKUP(AG37,#REF!,9,0))</f>
        <v/>
      </c>
      <c r="AH38" s="147" t="str">
        <f>IF(AH37="","",VLOOKUP(AH37,#REF!,9,0))</f>
        <v/>
      </c>
      <c r="AI38" s="147" t="str">
        <f>IF(AI37="","",VLOOKUP(AI37,#REF!,9,0))</f>
        <v/>
      </c>
      <c r="AJ38" s="147" t="str">
        <f>IF(AJ37="","",VLOOKUP(AJ37,#REF!,9,0))</f>
        <v/>
      </c>
      <c r="AK38" s="147" t="str">
        <f>IF(AK37="","",VLOOKUP(AK37,#REF!,9,0))</f>
        <v/>
      </c>
      <c r="AL38" s="147" t="str">
        <f>IF(AL37="","",VLOOKUP(AL37,#REF!,9,0))</f>
        <v/>
      </c>
      <c r="AM38" s="148" t="str">
        <f>IF(AM37="","",VLOOKUP(AM37,#REF!,9,0))</f>
        <v/>
      </c>
      <c r="AN38" s="146" t="str">
        <f>IF(AN37="","",VLOOKUP(AN37,#REF!,9,0))</f>
        <v/>
      </c>
      <c r="AO38" s="147" t="str">
        <f>IF(AO37="","",VLOOKUP(AO37,#REF!,9,0))</f>
        <v/>
      </c>
      <c r="AP38" s="147" t="str">
        <f>IF(AP37="","",VLOOKUP(AP37,#REF!,9,0))</f>
        <v/>
      </c>
      <c r="AQ38" s="147" t="str">
        <f>IF(AQ37="","",VLOOKUP(AQ37,#REF!,9,0))</f>
        <v/>
      </c>
      <c r="AR38" s="147" t="str">
        <f>IF(AR37="","",VLOOKUP(AR37,#REF!,9,0))</f>
        <v/>
      </c>
      <c r="AS38" s="147" t="str">
        <f>IF(AS37="","",VLOOKUP(AS37,#REF!,9,0))</f>
        <v/>
      </c>
      <c r="AT38" s="148" t="str">
        <f>IF(AT37="","",VLOOKUP(AT37,#REF!,9,0))</f>
        <v/>
      </c>
      <c r="AU38" s="146" t="str">
        <f>IF(AU37="","",VLOOKUP(AU37,#REF!,9,0))</f>
        <v/>
      </c>
      <c r="AV38" s="147" t="str">
        <f>IF(AV37="","",VLOOKUP(AV37,#REF!,9,0))</f>
        <v/>
      </c>
      <c r="AW38" s="147" t="str">
        <f>IF(AW37="","",VLOOKUP(AW37,#REF!,9,0))</f>
        <v/>
      </c>
      <c r="AX38" s="149">
        <f>IF($BB$3="４週",SUM(S38:AT38),IF($BB$3="暦月",SUM(S38:AW38),""))</f>
        <v>0</v>
      </c>
      <c r="AY38" s="149"/>
      <c r="AZ38" s="150">
        <f>IF($BB$3="４週",AX38/4,IF($BB$3="暦月",'通所型サービス（1枚版）'!AX38/('通所型サービス（1枚版）'!$BB$8/7),""))</f>
        <v>0</v>
      </c>
      <c r="BA38" s="150"/>
      <c r="BB38" s="167"/>
      <c r="BC38" s="167"/>
      <c r="BD38" s="167"/>
      <c r="BE38" s="167"/>
      <c r="BF38" s="167"/>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158"/>
      <c r="C39" s="168"/>
      <c r="D39" s="168"/>
      <c r="E39" s="168"/>
      <c r="F39" s="144">
        <f>C37</f>
        <v>0</v>
      </c>
      <c r="G39" s="161"/>
      <c r="H39" s="162"/>
      <c r="I39" s="162"/>
      <c r="J39" s="162"/>
      <c r="K39" s="162"/>
      <c r="L39" s="163"/>
      <c r="M39" s="163"/>
      <c r="N39" s="163"/>
      <c r="O39" s="163"/>
      <c r="P39" s="152" t="s">
        <v>97</v>
      </c>
      <c r="Q39" s="152"/>
      <c r="R39" s="152"/>
      <c r="S39" s="153" t="str">
        <f>IF(S37="","",VLOOKUP(S37,#REF!,19,0))</f>
        <v/>
      </c>
      <c r="T39" s="154" t="str">
        <f>IF(T37="","",VLOOKUP(T37,#REF!,19,0))</f>
        <v/>
      </c>
      <c r="U39" s="154" t="str">
        <f>IF(U37="","",VLOOKUP(U37,#REF!,19,0))</f>
        <v/>
      </c>
      <c r="V39" s="154" t="str">
        <f>IF(V37="","",VLOOKUP(V37,#REF!,19,0))</f>
        <v/>
      </c>
      <c r="W39" s="154" t="str">
        <f>IF(W37="","",VLOOKUP(W37,#REF!,19,0))</f>
        <v/>
      </c>
      <c r="X39" s="154" t="str">
        <f>IF(X37="","",VLOOKUP(X37,#REF!,19,0))</f>
        <v/>
      </c>
      <c r="Y39" s="155" t="str">
        <f>IF(Y37="","",VLOOKUP(Y37,#REF!,19,0))</f>
        <v/>
      </c>
      <c r="Z39" s="153" t="str">
        <f>IF(Z37="","",VLOOKUP(Z37,#REF!,19,0))</f>
        <v/>
      </c>
      <c r="AA39" s="154" t="str">
        <f>IF(AA37="","",VLOOKUP(AA37,#REF!,19,0))</f>
        <v/>
      </c>
      <c r="AB39" s="154" t="str">
        <f>IF(AB37="","",VLOOKUP(AB37,#REF!,19,0))</f>
        <v/>
      </c>
      <c r="AC39" s="154" t="str">
        <f>IF(AC37="","",VLOOKUP(AC37,#REF!,19,0))</f>
        <v/>
      </c>
      <c r="AD39" s="154" t="str">
        <f>IF(AD37="","",VLOOKUP(AD37,#REF!,19,0))</f>
        <v/>
      </c>
      <c r="AE39" s="154" t="str">
        <f>IF(AE37="","",VLOOKUP(AE37,#REF!,19,0))</f>
        <v/>
      </c>
      <c r="AF39" s="155" t="str">
        <f>IF(AF37="","",VLOOKUP(AF37,#REF!,19,0))</f>
        <v/>
      </c>
      <c r="AG39" s="153" t="str">
        <f>IF(AG37="","",VLOOKUP(AG37,#REF!,19,0))</f>
        <v/>
      </c>
      <c r="AH39" s="154" t="str">
        <f>IF(AH37="","",VLOOKUP(AH37,#REF!,19,0))</f>
        <v/>
      </c>
      <c r="AI39" s="154" t="str">
        <f>IF(AI37="","",VLOOKUP(AI37,#REF!,19,0))</f>
        <v/>
      </c>
      <c r="AJ39" s="154" t="str">
        <f>IF(AJ37="","",VLOOKUP(AJ37,#REF!,19,0))</f>
        <v/>
      </c>
      <c r="AK39" s="154" t="str">
        <f>IF(AK37="","",VLOOKUP(AK37,#REF!,19,0))</f>
        <v/>
      </c>
      <c r="AL39" s="154" t="str">
        <f>IF(AL37="","",VLOOKUP(AL37,#REF!,19,0))</f>
        <v/>
      </c>
      <c r="AM39" s="155" t="str">
        <f>IF(AM37="","",VLOOKUP(AM37,#REF!,19,0))</f>
        <v/>
      </c>
      <c r="AN39" s="153" t="str">
        <f>IF(AN37="","",VLOOKUP(AN37,#REF!,19,0))</f>
        <v/>
      </c>
      <c r="AO39" s="154" t="str">
        <f>IF(AO37="","",VLOOKUP(AO37,#REF!,19,0))</f>
        <v/>
      </c>
      <c r="AP39" s="154" t="str">
        <f>IF(AP37="","",VLOOKUP(AP37,#REF!,19,0))</f>
        <v/>
      </c>
      <c r="AQ39" s="154" t="str">
        <f>IF(AQ37="","",VLOOKUP(AQ37,#REF!,19,0))</f>
        <v/>
      </c>
      <c r="AR39" s="154" t="str">
        <f>IF(AR37="","",VLOOKUP(AR37,#REF!,19,0))</f>
        <v/>
      </c>
      <c r="AS39" s="154" t="str">
        <f>IF(AS37="","",VLOOKUP(AS37,#REF!,19,0))</f>
        <v/>
      </c>
      <c r="AT39" s="155" t="str">
        <f>IF(AT37="","",VLOOKUP(AT37,#REF!,19,0))</f>
        <v/>
      </c>
      <c r="AU39" s="153" t="str">
        <f>IF(AU37="","",VLOOKUP(AU37,#REF!,19,0))</f>
        <v/>
      </c>
      <c r="AV39" s="154" t="str">
        <f>IF(AV37="","",VLOOKUP(AV37,#REF!,19,0))</f>
        <v/>
      </c>
      <c r="AW39" s="154" t="str">
        <f>IF(AW37="","",VLOOKUP(AW37,#REF!,19,0))</f>
        <v/>
      </c>
      <c r="AX39" s="156">
        <f>IF($BB$3="４週",SUM(S39:AT39),IF($BB$3="暦月",SUM(S39:AW39),""))</f>
        <v>0</v>
      </c>
      <c r="AY39" s="156"/>
      <c r="AZ39" s="157">
        <f>IF($BB$3="４週",AX39/4,IF($BB$3="暦月",'通所型サービス（1枚版）'!AX39/('通所型サービス（1枚版）'!$BB$8/7),""))</f>
        <v>0</v>
      </c>
      <c r="BA39" s="157"/>
      <c r="BB39" s="167"/>
      <c r="BC39" s="167"/>
      <c r="BD39" s="167"/>
      <c r="BE39" s="167"/>
      <c r="BF39" s="167"/>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158">
        <f>B37+1</f>
        <v>7</v>
      </c>
      <c r="C40" s="168"/>
      <c r="D40" s="168"/>
      <c r="E40" s="168"/>
      <c r="F40" s="160"/>
      <c r="G40" s="161"/>
      <c r="H40" s="162"/>
      <c r="I40" s="162"/>
      <c r="J40" s="162"/>
      <c r="K40" s="162"/>
      <c r="L40" s="163"/>
      <c r="M40" s="163"/>
      <c r="N40" s="163"/>
      <c r="O40" s="163"/>
      <c r="P40" s="164" t="s">
        <v>95</v>
      </c>
      <c r="Q40" s="164"/>
      <c r="R40" s="164"/>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39"/>
      <c r="AX40" s="165"/>
      <c r="AY40" s="165"/>
      <c r="AZ40" s="166"/>
      <c r="BA40" s="166"/>
      <c r="BB40" s="167"/>
      <c r="BC40" s="167"/>
      <c r="BD40" s="167"/>
      <c r="BE40" s="167"/>
      <c r="BF40" s="167"/>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158"/>
      <c r="C41" s="168"/>
      <c r="D41" s="168"/>
      <c r="E41" s="168"/>
      <c r="F41" s="144"/>
      <c r="G41" s="161"/>
      <c r="H41" s="162"/>
      <c r="I41" s="162"/>
      <c r="J41" s="162"/>
      <c r="K41" s="162"/>
      <c r="L41" s="163"/>
      <c r="M41" s="163"/>
      <c r="N41" s="163"/>
      <c r="O41" s="163"/>
      <c r="P41" s="145" t="s">
        <v>96</v>
      </c>
      <c r="Q41" s="145"/>
      <c r="R41" s="145"/>
      <c r="S41" s="146" t="str">
        <f>IF(S40="","",VLOOKUP(S40,#REF!,9,0))</f>
        <v/>
      </c>
      <c r="T41" s="147" t="str">
        <f>IF(T40="","",VLOOKUP(T40,#REF!,9,0))</f>
        <v/>
      </c>
      <c r="U41" s="147" t="str">
        <f>IF(U40="","",VLOOKUP(U40,#REF!,9,0))</f>
        <v/>
      </c>
      <c r="V41" s="147" t="str">
        <f>IF(V40="","",VLOOKUP(V40,#REF!,9,0))</f>
        <v/>
      </c>
      <c r="W41" s="147" t="str">
        <f>IF(W40="","",VLOOKUP(W40,#REF!,9,0))</f>
        <v/>
      </c>
      <c r="X41" s="147" t="str">
        <f>IF(X40="","",VLOOKUP(X40,#REF!,9,0))</f>
        <v/>
      </c>
      <c r="Y41" s="148" t="str">
        <f>IF(Y40="","",VLOOKUP(Y40,#REF!,9,0))</f>
        <v/>
      </c>
      <c r="Z41" s="146" t="str">
        <f>IF(Z40="","",VLOOKUP(Z40,#REF!,9,0))</f>
        <v/>
      </c>
      <c r="AA41" s="147" t="str">
        <f>IF(AA40="","",VLOOKUP(AA40,#REF!,9,0))</f>
        <v/>
      </c>
      <c r="AB41" s="147" t="str">
        <f>IF(AB40="","",VLOOKUP(AB40,#REF!,9,0))</f>
        <v/>
      </c>
      <c r="AC41" s="147" t="str">
        <f>IF(AC40="","",VLOOKUP(AC40,#REF!,9,0))</f>
        <v/>
      </c>
      <c r="AD41" s="147" t="str">
        <f>IF(AD40="","",VLOOKUP(AD40,#REF!,9,0))</f>
        <v/>
      </c>
      <c r="AE41" s="147" t="str">
        <f>IF(AE40="","",VLOOKUP(AE40,#REF!,9,0))</f>
        <v/>
      </c>
      <c r="AF41" s="148" t="str">
        <f>IF(AF40="","",VLOOKUP(AF40,#REF!,9,0))</f>
        <v/>
      </c>
      <c r="AG41" s="146" t="str">
        <f>IF(AG40="","",VLOOKUP(AG40,#REF!,9,0))</f>
        <v/>
      </c>
      <c r="AH41" s="147" t="str">
        <f>IF(AH40="","",VLOOKUP(AH40,#REF!,9,0))</f>
        <v/>
      </c>
      <c r="AI41" s="147" t="str">
        <f>IF(AI40="","",VLOOKUP(AI40,#REF!,9,0))</f>
        <v/>
      </c>
      <c r="AJ41" s="147" t="str">
        <f>IF(AJ40="","",VLOOKUP(AJ40,#REF!,9,0))</f>
        <v/>
      </c>
      <c r="AK41" s="147" t="str">
        <f>IF(AK40="","",VLOOKUP(AK40,#REF!,9,0))</f>
        <v/>
      </c>
      <c r="AL41" s="147" t="str">
        <f>IF(AL40="","",VLOOKUP(AL40,#REF!,9,0))</f>
        <v/>
      </c>
      <c r="AM41" s="148" t="str">
        <f>IF(AM40="","",VLOOKUP(AM40,#REF!,9,0))</f>
        <v/>
      </c>
      <c r="AN41" s="146" t="str">
        <f>IF(AN40="","",VLOOKUP(AN40,#REF!,9,0))</f>
        <v/>
      </c>
      <c r="AO41" s="147" t="str">
        <f>IF(AO40="","",VLOOKUP(AO40,#REF!,9,0))</f>
        <v/>
      </c>
      <c r="AP41" s="147" t="str">
        <f>IF(AP40="","",VLOOKUP(AP40,#REF!,9,0))</f>
        <v/>
      </c>
      <c r="AQ41" s="147" t="str">
        <f>IF(AQ40="","",VLOOKUP(AQ40,#REF!,9,0))</f>
        <v/>
      </c>
      <c r="AR41" s="147" t="str">
        <f>IF(AR40="","",VLOOKUP(AR40,#REF!,9,0))</f>
        <v/>
      </c>
      <c r="AS41" s="147" t="str">
        <f>IF(AS40="","",VLOOKUP(AS40,#REF!,9,0))</f>
        <v/>
      </c>
      <c r="AT41" s="148" t="str">
        <f>IF(AT40="","",VLOOKUP(AT40,#REF!,9,0))</f>
        <v/>
      </c>
      <c r="AU41" s="146" t="str">
        <f>IF(AU40="","",VLOOKUP(AU40,#REF!,9,0))</f>
        <v/>
      </c>
      <c r="AV41" s="147" t="str">
        <f>IF(AV40="","",VLOOKUP(AV40,#REF!,9,0))</f>
        <v/>
      </c>
      <c r="AW41" s="147" t="str">
        <f>IF(AW40="","",VLOOKUP(AW40,#REF!,9,0))</f>
        <v/>
      </c>
      <c r="AX41" s="149">
        <f>IF($BB$3="４週",SUM(S41:AT41),IF($BB$3="暦月",SUM(S41:AW41),""))</f>
        <v>0</v>
      </c>
      <c r="AY41" s="149"/>
      <c r="AZ41" s="150">
        <f>IF($BB$3="４週",AX41/4,IF($BB$3="暦月",'通所型サービス（1枚版）'!AX41/('通所型サービス（1枚版）'!$BB$8/7),""))</f>
        <v>0</v>
      </c>
      <c r="BA41" s="150"/>
      <c r="BB41" s="167"/>
      <c r="BC41" s="167"/>
      <c r="BD41" s="167"/>
      <c r="BE41" s="167"/>
      <c r="BF41" s="167"/>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158"/>
      <c r="C42" s="168"/>
      <c r="D42" s="168"/>
      <c r="E42" s="168"/>
      <c r="F42" s="144">
        <f>C40</f>
        <v>0</v>
      </c>
      <c r="G42" s="161"/>
      <c r="H42" s="162"/>
      <c r="I42" s="162"/>
      <c r="J42" s="162"/>
      <c r="K42" s="162"/>
      <c r="L42" s="163"/>
      <c r="M42" s="163"/>
      <c r="N42" s="163"/>
      <c r="O42" s="163"/>
      <c r="P42" s="152" t="s">
        <v>97</v>
      </c>
      <c r="Q42" s="152"/>
      <c r="R42" s="152"/>
      <c r="S42" s="153" t="str">
        <f>IF(S40="","",VLOOKUP(S40,#REF!,19,0))</f>
        <v/>
      </c>
      <c r="T42" s="154" t="str">
        <f>IF(T40="","",VLOOKUP(T40,#REF!,19,0))</f>
        <v/>
      </c>
      <c r="U42" s="154" t="str">
        <f>IF(U40="","",VLOOKUP(U40,#REF!,19,0))</f>
        <v/>
      </c>
      <c r="V42" s="154" t="str">
        <f>IF(V40="","",VLOOKUP(V40,#REF!,19,0))</f>
        <v/>
      </c>
      <c r="W42" s="154" t="str">
        <f>IF(W40="","",VLOOKUP(W40,#REF!,19,0))</f>
        <v/>
      </c>
      <c r="X42" s="154" t="str">
        <f>IF(X40="","",VLOOKUP(X40,#REF!,19,0))</f>
        <v/>
      </c>
      <c r="Y42" s="155" t="str">
        <f>IF(Y40="","",VLOOKUP(Y40,#REF!,19,0))</f>
        <v/>
      </c>
      <c r="Z42" s="153" t="str">
        <f>IF(Z40="","",VLOOKUP(Z40,#REF!,19,0))</f>
        <v/>
      </c>
      <c r="AA42" s="154" t="str">
        <f>IF(AA40="","",VLOOKUP(AA40,#REF!,19,0))</f>
        <v/>
      </c>
      <c r="AB42" s="154" t="str">
        <f>IF(AB40="","",VLOOKUP(AB40,#REF!,19,0))</f>
        <v/>
      </c>
      <c r="AC42" s="154" t="str">
        <f>IF(AC40="","",VLOOKUP(AC40,#REF!,19,0))</f>
        <v/>
      </c>
      <c r="AD42" s="154" t="str">
        <f>IF(AD40="","",VLOOKUP(AD40,#REF!,19,0))</f>
        <v/>
      </c>
      <c r="AE42" s="154" t="str">
        <f>IF(AE40="","",VLOOKUP(AE40,#REF!,19,0))</f>
        <v/>
      </c>
      <c r="AF42" s="155" t="str">
        <f>IF(AF40="","",VLOOKUP(AF40,#REF!,19,0))</f>
        <v/>
      </c>
      <c r="AG42" s="153" t="str">
        <f>IF(AG40="","",VLOOKUP(AG40,#REF!,19,0))</f>
        <v/>
      </c>
      <c r="AH42" s="154" t="str">
        <f>IF(AH40="","",VLOOKUP(AH40,#REF!,19,0))</f>
        <v/>
      </c>
      <c r="AI42" s="154" t="str">
        <f>IF(AI40="","",VLOOKUP(AI40,#REF!,19,0))</f>
        <v/>
      </c>
      <c r="AJ42" s="154" t="str">
        <f>IF(AJ40="","",VLOOKUP(AJ40,#REF!,19,0))</f>
        <v/>
      </c>
      <c r="AK42" s="154" t="str">
        <f>IF(AK40="","",VLOOKUP(AK40,#REF!,19,0))</f>
        <v/>
      </c>
      <c r="AL42" s="154" t="str">
        <f>IF(AL40="","",VLOOKUP(AL40,#REF!,19,0))</f>
        <v/>
      </c>
      <c r="AM42" s="155" t="str">
        <f>IF(AM40="","",VLOOKUP(AM40,#REF!,19,0))</f>
        <v/>
      </c>
      <c r="AN42" s="153" t="str">
        <f>IF(AN40="","",VLOOKUP(AN40,#REF!,19,0))</f>
        <v/>
      </c>
      <c r="AO42" s="154" t="str">
        <f>IF(AO40="","",VLOOKUP(AO40,#REF!,19,0))</f>
        <v/>
      </c>
      <c r="AP42" s="154" t="str">
        <f>IF(AP40="","",VLOOKUP(AP40,#REF!,19,0))</f>
        <v/>
      </c>
      <c r="AQ42" s="154" t="str">
        <f>IF(AQ40="","",VLOOKUP(AQ40,#REF!,19,0))</f>
        <v/>
      </c>
      <c r="AR42" s="154" t="str">
        <f>IF(AR40="","",VLOOKUP(AR40,#REF!,19,0))</f>
        <v/>
      </c>
      <c r="AS42" s="154" t="str">
        <f>IF(AS40="","",VLOOKUP(AS40,#REF!,19,0))</f>
        <v/>
      </c>
      <c r="AT42" s="155" t="str">
        <f>IF(AT40="","",VLOOKUP(AT40,#REF!,19,0))</f>
        <v/>
      </c>
      <c r="AU42" s="153" t="str">
        <f>IF(AU40="","",VLOOKUP(AU40,#REF!,19,0))</f>
        <v/>
      </c>
      <c r="AV42" s="154" t="str">
        <f>IF(AV40="","",VLOOKUP(AV40,#REF!,19,0))</f>
        <v/>
      </c>
      <c r="AW42" s="154" t="str">
        <f>IF(AW40="","",VLOOKUP(AW40,#REF!,19,0))</f>
        <v/>
      </c>
      <c r="AX42" s="156">
        <f>IF($BB$3="４週",SUM(S42:AT42),IF($BB$3="暦月",SUM(S42:AW42),""))</f>
        <v>0</v>
      </c>
      <c r="AY42" s="156"/>
      <c r="AZ42" s="157">
        <f>IF($BB$3="４週",AX42/4,IF($BB$3="暦月",'通所型サービス（1枚版）'!AX42/('通所型サービス（1枚版）'!$BB$8/7),""))</f>
        <v>0</v>
      </c>
      <c r="BA42" s="157"/>
      <c r="BB42" s="167"/>
      <c r="BC42" s="167"/>
      <c r="BD42" s="167"/>
      <c r="BE42" s="167"/>
      <c r="BF42" s="167"/>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158">
        <f>B40+1</f>
        <v>8</v>
      </c>
      <c r="C43" s="168"/>
      <c r="D43" s="168"/>
      <c r="E43" s="168"/>
      <c r="F43" s="160"/>
      <c r="G43" s="161"/>
      <c r="H43" s="162"/>
      <c r="I43" s="162"/>
      <c r="J43" s="162"/>
      <c r="K43" s="162"/>
      <c r="L43" s="163"/>
      <c r="M43" s="163"/>
      <c r="N43" s="163"/>
      <c r="O43" s="163"/>
      <c r="P43" s="164" t="s">
        <v>95</v>
      </c>
      <c r="Q43" s="164"/>
      <c r="R43" s="164"/>
      <c r="S43" s="138"/>
      <c r="T43" s="139"/>
      <c r="U43" s="139"/>
      <c r="V43" s="139"/>
      <c r="W43" s="139"/>
      <c r="X43" s="139"/>
      <c r="Y43" s="140"/>
      <c r="Z43" s="138"/>
      <c r="AA43" s="139"/>
      <c r="AB43" s="139"/>
      <c r="AC43" s="139"/>
      <c r="AD43" s="139"/>
      <c r="AE43" s="139"/>
      <c r="AF43" s="140"/>
      <c r="AG43" s="138"/>
      <c r="AH43" s="139"/>
      <c r="AI43" s="139"/>
      <c r="AJ43" s="139"/>
      <c r="AK43" s="139"/>
      <c r="AL43" s="139"/>
      <c r="AM43" s="140"/>
      <c r="AN43" s="138"/>
      <c r="AO43" s="139"/>
      <c r="AP43" s="139"/>
      <c r="AQ43" s="139"/>
      <c r="AR43" s="139"/>
      <c r="AS43" s="139"/>
      <c r="AT43" s="140"/>
      <c r="AU43" s="138"/>
      <c r="AV43" s="139"/>
      <c r="AW43" s="139"/>
      <c r="AX43" s="165"/>
      <c r="AY43" s="165"/>
      <c r="AZ43" s="166"/>
      <c r="BA43" s="166"/>
      <c r="BB43" s="167"/>
      <c r="BC43" s="167"/>
      <c r="BD43" s="167"/>
      <c r="BE43" s="167"/>
      <c r="BF43" s="167"/>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158"/>
      <c r="C44" s="168"/>
      <c r="D44" s="168"/>
      <c r="E44" s="168"/>
      <c r="F44" s="144"/>
      <c r="G44" s="161"/>
      <c r="H44" s="162"/>
      <c r="I44" s="162"/>
      <c r="J44" s="162"/>
      <c r="K44" s="162"/>
      <c r="L44" s="163"/>
      <c r="M44" s="163"/>
      <c r="N44" s="163"/>
      <c r="O44" s="163"/>
      <c r="P44" s="145" t="s">
        <v>96</v>
      </c>
      <c r="Q44" s="145"/>
      <c r="R44" s="145"/>
      <c r="S44" s="146" t="str">
        <f>IF(S43="","",VLOOKUP(S43,#REF!,9,0))</f>
        <v/>
      </c>
      <c r="T44" s="147" t="str">
        <f>IF(T43="","",VLOOKUP(T43,#REF!,9,0))</f>
        <v/>
      </c>
      <c r="U44" s="147" t="str">
        <f>IF(U43="","",VLOOKUP(U43,#REF!,9,0))</f>
        <v/>
      </c>
      <c r="V44" s="147" t="str">
        <f>IF(V43="","",VLOOKUP(V43,#REF!,9,0))</f>
        <v/>
      </c>
      <c r="W44" s="147" t="str">
        <f>IF(W43="","",VLOOKUP(W43,#REF!,9,0))</f>
        <v/>
      </c>
      <c r="X44" s="147" t="str">
        <f>IF(X43="","",VLOOKUP(X43,#REF!,9,0))</f>
        <v/>
      </c>
      <c r="Y44" s="148" t="str">
        <f>IF(Y43="","",VLOOKUP(Y43,#REF!,9,0))</f>
        <v/>
      </c>
      <c r="Z44" s="146" t="str">
        <f>IF(Z43="","",VLOOKUP(Z43,#REF!,9,0))</f>
        <v/>
      </c>
      <c r="AA44" s="147" t="str">
        <f>IF(AA43="","",VLOOKUP(AA43,#REF!,9,0))</f>
        <v/>
      </c>
      <c r="AB44" s="147" t="str">
        <f>IF(AB43="","",VLOOKUP(AB43,#REF!,9,0))</f>
        <v/>
      </c>
      <c r="AC44" s="147" t="str">
        <f>IF(AC43="","",VLOOKUP(AC43,#REF!,9,0))</f>
        <v/>
      </c>
      <c r="AD44" s="147" t="str">
        <f>IF(AD43="","",VLOOKUP(AD43,#REF!,9,0))</f>
        <v/>
      </c>
      <c r="AE44" s="147" t="str">
        <f>IF(AE43="","",VLOOKUP(AE43,#REF!,9,0))</f>
        <v/>
      </c>
      <c r="AF44" s="148" t="str">
        <f>IF(AF43="","",VLOOKUP(AF43,#REF!,9,0))</f>
        <v/>
      </c>
      <c r="AG44" s="146" t="str">
        <f>IF(AG43="","",VLOOKUP(AG43,#REF!,9,0))</f>
        <v/>
      </c>
      <c r="AH44" s="147" t="str">
        <f>IF(AH43="","",VLOOKUP(AH43,#REF!,9,0))</f>
        <v/>
      </c>
      <c r="AI44" s="147" t="str">
        <f>IF(AI43="","",VLOOKUP(AI43,#REF!,9,0))</f>
        <v/>
      </c>
      <c r="AJ44" s="147" t="str">
        <f>IF(AJ43="","",VLOOKUP(AJ43,#REF!,9,0))</f>
        <v/>
      </c>
      <c r="AK44" s="147" t="str">
        <f>IF(AK43="","",VLOOKUP(AK43,#REF!,9,0))</f>
        <v/>
      </c>
      <c r="AL44" s="147" t="str">
        <f>IF(AL43="","",VLOOKUP(AL43,#REF!,9,0))</f>
        <v/>
      </c>
      <c r="AM44" s="148" t="str">
        <f>IF(AM43="","",VLOOKUP(AM43,#REF!,9,0))</f>
        <v/>
      </c>
      <c r="AN44" s="146" t="str">
        <f>IF(AN43="","",VLOOKUP(AN43,#REF!,9,0))</f>
        <v/>
      </c>
      <c r="AO44" s="147" t="str">
        <f>IF(AO43="","",VLOOKUP(AO43,#REF!,9,0))</f>
        <v/>
      </c>
      <c r="AP44" s="147" t="str">
        <f>IF(AP43="","",VLOOKUP(AP43,#REF!,9,0))</f>
        <v/>
      </c>
      <c r="AQ44" s="147" t="str">
        <f>IF(AQ43="","",VLOOKUP(AQ43,#REF!,9,0))</f>
        <v/>
      </c>
      <c r="AR44" s="147" t="str">
        <f>IF(AR43="","",VLOOKUP(AR43,#REF!,9,0))</f>
        <v/>
      </c>
      <c r="AS44" s="147" t="str">
        <f>IF(AS43="","",VLOOKUP(AS43,#REF!,9,0))</f>
        <v/>
      </c>
      <c r="AT44" s="148" t="str">
        <f>IF(AT43="","",VLOOKUP(AT43,#REF!,9,0))</f>
        <v/>
      </c>
      <c r="AU44" s="146" t="str">
        <f>IF(AU43="","",VLOOKUP(AU43,#REF!,9,0))</f>
        <v/>
      </c>
      <c r="AV44" s="147" t="str">
        <f>IF(AV43="","",VLOOKUP(AV43,#REF!,9,0))</f>
        <v/>
      </c>
      <c r="AW44" s="147" t="str">
        <f>IF(AW43="","",VLOOKUP(AW43,#REF!,9,0))</f>
        <v/>
      </c>
      <c r="AX44" s="149">
        <f>IF($BB$3="４週",SUM(S44:AT44),IF($BB$3="暦月",SUM(S44:AW44),""))</f>
        <v>0</v>
      </c>
      <c r="AY44" s="149"/>
      <c r="AZ44" s="150">
        <f>IF($BB$3="４週",AX44/4,IF($BB$3="暦月",'通所型サービス（1枚版）'!AX44/('通所型サービス（1枚版）'!$BB$8/7),""))</f>
        <v>0</v>
      </c>
      <c r="BA44" s="150"/>
      <c r="BB44" s="167"/>
      <c r="BC44" s="167"/>
      <c r="BD44" s="167"/>
      <c r="BE44" s="167"/>
      <c r="BF44" s="167"/>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158"/>
      <c r="C45" s="168"/>
      <c r="D45" s="168"/>
      <c r="E45" s="168"/>
      <c r="F45" s="144">
        <f>C43</f>
        <v>0</v>
      </c>
      <c r="G45" s="161"/>
      <c r="H45" s="162"/>
      <c r="I45" s="162"/>
      <c r="J45" s="162"/>
      <c r="K45" s="162"/>
      <c r="L45" s="163"/>
      <c r="M45" s="163"/>
      <c r="N45" s="163"/>
      <c r="O45" s="163"/>
      <c r="P45" s="152" t="s">
        <v>97</v>
      </c>
      <c r="Q45" s="152"/>
      <c r="R45" s="152"/>
      <c r="S45" s="153" t="str">
        <f>IF(S43="","",VLOOKUP(S43,#REF!,19,0))</f>
        <v/>
      </c>
      <c r="T45" s="154" t="str">
        <f>IF(T43="","",VLOOKUP(T43,#REF!,19,0))</f>
        <v/>
      </c>
      <c r="U45" s="154" t="str">
        <f>IF(U43="","",VLOOKUP(U43,#REF!,19,0))</f>
        <v/>
      </c>
      <c r="V45" s="154" t="str">
        <f>IF(V43="","",VLOOKUP(V43,#REF!,19,0))</f>
        <v/>
      </c>
      <c r="W45" s="154" t="str">
        <f>IF(W43="","",VLOOKUP(W43,#REF!,19,0))</f>
        <v/>
      </c>
      <c r="X45" s="154" t="str">
        <f>IF(X43="","",VLOOKUP(X43,#REF!,19,0))</f>
        <v/>
      </c>
      <c r="Y45" s="155" t="str">
        <f>IF(Y43="","",VLOOKUP(Y43,#REF!,19,0))</f>
        <v/>
      </c>
      <c r="Z45" s="153" t="str">
        <f>IF(Z43="","",VLOOKUP(Z43,#REF!,19,0))</f>
        <v/>
      </c>
      <c r="AA45" s="154" t="str">
        <f>IF(AA43="","",VLOOKUP(AA43,#REF!,19,0))</f>
        <v/>
      </c>
      <c r="AB45" s="154" t="str">
        <f>IF(AB43="","",VLOOKUP(AB43,#REF!,19,0))</f>
        <v/>
      </c>
      <c r="AC45" s="154" t="str">
        <f>IF(AC43="","",VLOOKUP(AC43,#REF!,19,0))</f>
        <v/>
      </c>
      <c r="AD45" s="154" t="str">
        <f>IF(AD43="","",VLOOKUP(AD43,#REF!,19,0))</f>
        <v/>
      </c>
      <c r="AE45" s="154" t="str">
        <f>IF(AE43="","",VLOOKUP(AE43,#REF!,19,0))</f>
        <v/>
      </c>
      <c r="AF45" s="155" t="str">
        <f>IF(AF43="","",VLOOKUP(AF43,#REF!,19,0))</f>
        <v/>
      </c>
      <c r="AG45" s="153" t="str">
        <f>IF(AG43="","",VLOOKUP(AG43,#REF!,19,0))</f>
        <v/>
      </c>
      <c r="AH45" s="154" t="str">
        <f>IF(AH43="","",VLOOKUP(AH43,#REF!,19,0))</f>
        <v/>
      </c>
      <c r="AI45" s="154" t="str">
        <f>IF(AI43="","",VLOOKUP(AI43,#REF!,19,0))</f>
        <v/>
      </c>
      <c r="AJ45" s="154" t="str">
        <f>IF(AJ43="","",VLOOKUP(AJ43,#REF!,19,0))</f>
        <v/>
      </c>
      <c r="AK45" s="154" t="str">
        <f>IF(AK43="","",VLOOKUP(AK43,#REF!,19,0))</f>
        <v/>
      </c>
      <c r="AL45" s="154" t="str">
        <f>IF(AL43="","",VLOOKUP(AL43,#REF!,19,0))</f>
        <v/>
      </c>
      <c r="AM45" s="155" t="str">
        <f>IF(AM43="","",VLOOKUP(AM43,#REF!,19,0))</f>
        <v/>
      </c>
      <c r="AN45" s="153" t="str">
        <f>IF(AN43="","",VLOOKUP(AN43,#REF!,19,0))</f>
        <v/>
      </c>
      <c r="AO45" s="154" t="str">
        <f>IF(AO43="","",VLOOKUP(AO43,#REF!,19,0))</f>
        <v/>
      </c>
      <c r="AP45" s="154" t="str">
        <f>IF(AP43="","",VLOOKUP(AP43,#REF!,19,0))</f>
        <v/>
      </c>
      <c r="AQ45" s="154" t="str">
        <f>IF(AQ43="","",VLOOKUP(AQ43,#REF!,19,0))</f>
        <v/>
      </c>
      <c r="AR45" s="154" t="str">
        <f>IF(AR43="","",VLOOKUP(AR43,#REF!,19,0))</f>
        <v/>
      </c>
      <c r="AS45" s="154" t="str">
        <f>IF(AS43="","",VLOOKUP(AS43,#REF!,19,0))</f>
        <v/>
      </c>
      <c r="AT45" s="155" t="str">
        <f>IF(AT43="","",VLOOKUP(AT43,#REF!,19,0))</f>
        <v/>
      </c>
      <c r="AU45" s="153" t="str">
        <f>IF(AU43="","",VLOOKUP(AU43,#REF!,19,0))</f>
        <v/>
      </c>
      <c r="AV45" s="154" t="str">
        <f>IF(AV43="","",VLOOKUP(AV43,#REF!,19,0))</f>
        <v/>
      </c>
      <c r="AW45" s="154" t="str">
        <f>IF(AW43="","",VLOOKUP(AW43,#REF!,19,0))</f>
        <v/>
      </c>
      <c r="AX45" s="156">
        <f>IF($BB$3="４週",SUM(S45:AT45),IF($BB$3="暦月",SUM(S45:AW45),""))</f>
        <v>0</v>
      </c>
      <c r="AY45" s="156"/>
      <c r="AZ45" s="157">
        <f>IF($BB$3="４週",AX45/4,IF($BB$3="暦月",'通所型サービス（1枚版）'!AX45/('通所型サービス（1枚版）'!$BB$8/7),""))</f>
        <v>0</v>
      </c>
      <c r="BA45" s="157"/>
      <c r="BB45" s="167"/>
      <c r="BC45" s="167"/>
      <c r="BD45" s="167"/>
      <c r="BE45" s="167"/>
      <c r="BF45" s="167"/>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158">
        <f>B43+1</f>
        <v>9</v>
      </c>
      <c r="C46" s="168"/>
      <c r="D46" s="168"/>
      <c r="E46" s="168"/>
      <c r="F46" s="160"/>
      <c r="G46" s="161"/>
      <c r="H46" s="162"/>
      <c r="I46" s="162"/>
      <c r="J46" s="162"/>
      <c r="K46" s="162"/>
      <c r="L46" s="163"/>
      <c r="M46" s="163"/>
      <c r="N46" s="163"/>
      <c r="O46" s="163"/>
      <c r="P46" s="164" t="s">
        <v>95</v>
      </c>
      <c r="Q46" s="164"/>
      <c r="R46" s="164"/>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39"/>
      <c r="AX46" s="165"/>
      <c r="AY46" s="165"/>
      <c r="AZ46" s="166"/>
      <c r="BA46" s="166"/>
      <c r="BB46" s="167"/>
      <c r="BC46" s="167"/>
      <c r="BD46" s="167"/>
      <c r="BE46" s="167"/>
      <c r="BF46" s="167"/>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158"/>
      <c r="C47" s="168"/>
      <c r="D47" s="168"/>
      <c r="E47" s="168"/>
      <c r="F47" s="144"/>
      <c r="G47" s="161"/>
      <c r="H47" s="162"/>
      <c r="I47" s="162"/>
      <c r="J47" s="162"/>
      <c r="K47" s="162"/>
      <c r="L47" s="163"/>
      <c r="M47" s="163"/>
      <c r="N47" s="163"/>
      <c r="O47" s="163"/>
      <c r="P47" s="145" t="s">
        <v>96</v>
      </c>
      <c r="Q47" s="145"/>
      <c r="R47" s="145"/>
      <c r="S47" s="146" t="str">
        <f>IF(S46="","",VLOOKUP(S46,#REF!,9,0))</f>
        <v/>
      </c>
      <c r="T47" s="147" t="str">
        <f>IF(T46="","",VLOOKUP(T46,#REF!,9,0))</f>
        <v/>
      </c>
      <c r="U47" s="147" t="str">
        <f>IF(U46="","",VLOOKUP(U46,#REF!,9,0))</f>
        <v/>
      </c>
      <c r="V47" s="147" t="str">
        <f>IF(V46="","",VLOOKUP(V46,#REF!,9,0))</f>
        <v/>
      </c>
      <c r="W47" s="147" t="str">
        <f>IF(W46="","",VLOOKUP(W46,#REF!,9,0))</f>
        <v/>
      </c>
      <c r="X47" s="147" t="str">
        <f>IF(X46="","",VLOOKUP(X46,#REF!,9,0))</f>
        <v/>
      </c>
      <c r="Y47" s="148" t="str">
        <f>IF(Y46="","",VLOOKUP(Y46,#REF!,9,0))</f>
        <v/>
      </c>
      <c r="Z47" s="146" t="str">
        <f>IF(Z46="","",VLOOKUP(Z46,#REF!,9,0))</f>
        <v/>
      </c>
      <c r="AA47" s="147" t="str">
        <f>IF(AA46="","",VLOOKUP(AA46,#REF!,9,0))</f>
        <v/>
      </c>
      <c r="AB47" s="147" t="str">
        <f>IF(AB46="","",VLOOKUP(AB46,#REF!,9,0))</f>
        <v/>
      </c>
      <c r="AC47" s="147" t="str">
        <f>IF(AC46="","",VLOOKUP(AC46,#REF!,9,0))</f>
        <v/>
      </c>
      <c r="AD47" s="147" t="str">
        <f>IF(AD46="","",VLOOKUP(AD46,#REF!,9,0))</f>
        <v/>
      </c>
      <c r="AE47" s="147" t="str">
        <f>IF(AE46="","",VLOOKUP(AE46,#REF!,9,0))</f>
        <v/>
      </c>
      <c r="AF47" s="148" t="str">
        <f>IF(AF46="","",VLOOKUP(AF46,#REF!,9,0))</f>
        <v/>
      </c>
      <c r="AG47" s="146" t="str">
        <f>IF(AG46="","",VLOOKUP(AG46,#REF!,9,0))</f>
        <v/>
      </c>
      <c r="AH47" s="147" t="str">
        <f>IF(AH46="","",VLOOKUP(AH46,#REF!,9,0))</f>
        <v/>
      </c>
      <c r="AI47" s="147" t="str">
        <f>IF(AI46="","",VLOOKUP(AI46,#REF!,9,0))</f>
        <v/>
      </c>
      <c r="AJ47" s="147" t="str">
        <f>IF(AJ46="","",VLOOKUP(AJ46,#REF!,9,0))</f>
        <v/>
      </c>
      <c r="AK47" s="147" t="str">
        <f>IF(AK46="","",VLOOKUP(AK46,#REF!,9,0))</f>
        <v/>
      </c>
      <c r="AL47" s="147" t="str">
        <f>IF(AL46="","",VLOOKUP(AL46,#REF!,9,0))</f>
        <v/>
      </c>
      <c r="AM47" s="148" t="str">
        <f>IF(AM46="","",VLOOKUP(AM46,#REF!,9,0))</f>
        <v/>
      </c>
      <c r="AN47" s="146" t="str">
        <f>IF(AN46="","",VLOOKUP(AN46,#REF!,9,0))</f>
        <v/>
      </c>
      <c r="AO47" s="147" t="str">
        <f>IF(AO46="","",VLOOKUP(AO46,#REF!,9,0))</f>
        <v/>
      </c>
      <c r="AP47" s="147" t="str">
        <f>IF(AP46="","",VLOOKUP(AP46,#REF!,9,0))</f>
        <v/>
      </c>
      <c r="AQ47" s="147" t="str">
        <f>IF(AQ46="","",VLOOKUP(AQ46,#REF!,9,0))</f>
        <v/>
      </c>
      <c r="AR47" s="147" t="str">
        <f>IF(AR46="","",VLOOKUP(AR46,#REF!,9,0))</f>
        <v/>
      </c>
      <c r="AS47" s="147" t="str">
        <f>IF(AS46="","",VLOOKUP(AS46,#REF!,9,0))</f>
        <v/>
      </c>
      <c r="AT47" s="148" t="str">
        <f>IF(AT46="","",VLOOKUP(AT46,#REF!,9,0))</f>
        <v/>
      </c>
      <c r="AU47" s="146" t="str">
        <f>IF(AU46="","",VLOOKUP(AU46,#REF!,9,0))</f>
        <v/>
      </c>
      <c r="AV47" s="147" t="str">
        <f>IF(AV46="","",VLOOKUP(AV46,#REF!,9,0))</f>
        <v/>
      </c>
      <c r="AW47" s="147" t="str">
        <f>IF(AW46="","",VLOOKUP(AW46,#REF!,9,0))</f>
        <v/>
      </c>
      <c r="AX47" s="149">
        <f>IF($BB$3="４週",SUM(S47:AT47),IF($BB$3="暦月",SUM(S47:AW47),""))</f>
        <v>0</v>
      </c>
      <c r="AY47" s="149"/>
      <c r="AZ47" s="150">
        <f>IF($BB$3="４週",AX47/4,IF($BB$3="暦月",'通所型サービス（1枚版）'!AX47/('通所型サービス（1枚版）'!$BB$8/7),""))</f>
        <v>0</v>
      </c>
      <c r="BA47" s="150"/>
      <c r="BB47" s="167"/>
      <c r="BC47" s="167"/>
      <c r="BD47" s="167"/>
      <c r="BE47" s="167"/>
      <c r="BF47" s="16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158"/>
      <c r="C48" s="168"/>
      <c r="D48" s="168"/>
      <c r="E48" s="168"/>
      <c r="F48" s="144">
        <f>C46</f>
        <v>0</v>
      </c>
      <c r="G48" s="161"/>
      <c r="H48" s="162"/>
      <c r="I48" s="162"/>
      <c r="J48" s="162"/>
      <c r="K48" s="162"/>
      <c r="L48" s="163"/>
      <c r="M48" s="163"/>
      <c r="N48" s="163"/>
      <c r="O48" s="163"/>
      <c r="P48" s="152" t="s">
        <v>97</v>
      </c>
      <c r="Q48" s="152"/>
      <c r="R48" s="152"/>
      <c r="S48" s="153" t="str">
        <f>IF(S46="","",VLOOKUP(S46,#REF!,19,0))</f>
        <v/>
      </c>
      <c r="T48" s="154" t="str">
        <f>IF(T46="","",VLOOKUP(T46,#REF!,19,0))</f>
        <v/>
      </c>
      <c r="U48" s="154" t="str">
        <f>IF(U46="","",VLOOKUP(U46,#REF!,19,0))</f>
        <v/>
      </c>
      <c r="V48" s="154" t="str">
        <f>IF(V46="","",VLOOKUP(V46,#REF!,19,0))</f>
        <v/>
      </c>
      <c r="W48" s="154" t="str">
        <f>IF(W46="","",VLOOKUP(W46,#REF!,19,0))</f>
        <v/>
      </c>
      <c r="X48" s="154" t="str">
        <f>IF(X46="","",VLOOKUP(X46,#REF!,19,0))</f>
        <v/>
      </c>
      <c r="Y48" s="155" t="str">
        <f>IF(Y46="","",VLOOKUP(Y46,#REF!,19,0))</f>
        <v/>
      </c>
      <c r="Z48" s="153" t="str">
        <f>IF(Z46="","",VLOOKUP(Z46,#REF!,19,0))</f>
        <v/>
      </c>
      <c r="AA48" s="154" t="str">
        <f>IF(AA46="","",VLOOKUP(AA46,#REF!,19,0))</f>
        <v/>
      </c>
      <c r="AB48" s="154" t="str">
        <f>IF(AB46="","",VLOOKUP(AB46,#REF!,19,0))</f>
        <v/>
      </c>
      <c r="AC48" s="154" t="str">
        <f>IF(AC46="","",VLOOKUP(AC46,#REF!,19,0))</f>
        <v/>
      </c>
      <c r="AD48" s="154" t="str">
        <f>IF(AD46="","",VLOOKUP(AD46,#REF!,19,0))</f>
        <v/>
      </c>
      <c r="AE48" s="154" t="str">
        <f>IF(AE46="","",VLOOKUP(AE46,#REF!,19,0))</f>
        <v/>
      </c>
      <c r="AF48" s="155" t="str">
        <f>IF(AF46="","",VLOOKUP(AF46,#REF!,19,0))</f>
        <v/>
      </c>
      <c r="AG48" s="153" t="str">
        <f>IF(AG46="","",VLOOKUP(AG46,#REF!,19,0))</f>
        <v/>
      </c>
      <c r="AH48" s="154" t="str">
        <f>IF(AH46="","",VLOOKUP(AH46,#REF!,19,0))</f>
        <v/>
      </c>
      <c r="AI48" s="154" t="str">
        <f>IF(AI46="","",VLOOKUP(AI46,#REF!,19,0))</f>
        <v/>
      </c>
      <c r="AJ48" s="154" t="str">
        <f>IF(AJ46="","",VLOOKUP(AJ46,#REF!,19,0))</f>
        <v/>
      </c>
      <c r="AK48" s="154" t="str">
        <f>IF(AK46="","",VLOOKUP(AK46,#REF!,19,0))</f>
        <v/>
      </c>
      <c r="AL48" s="154" t="str">
        <f>IF(AL46="","",VLOOKUP(AL46,#REF!,19,0))</f>
        <v/>
      </c>
      <c r="AM48" s="155" t="str">
        <f>IF(AM46="","",VLOOKUP(AM46,#REF!,19,0))</f>
        <v/>
      </c>
      <c r="AN48" s="153" t="str">
        <f>IF(AN46="","",VLOOKUP(AN46,#REF!,19,0))</f>
        <v/>
      </c>
      <c r="AO48" s="154" t="str">
        <f>IF(AO46="","",VLOOKUP(AO46,#REF!,19,0))</f>
        <v/>
      </c>
      <c r="AP48" s="154" t="str">
        <f>IF(AP46="","",VLOOKUP(AP46,#REF!,19,0))</f>
        <v/>
      </c>
      <c r="AQ48" s="154" t="str">
        <f>IF(AQ46="","",VLOOKUP(AQ46,#REF!,19,0))</f>
        <v/>
      </c>
      <c r="AR48" s="154" t="str">
        <f>IF(AR46="","",VLOOKUP(AR46,#REF!,19,0))</f>
        <v/>
      </c>
      <c r="AS48" s="154" t="str">
        <f>IF(AS46="","",VLOOKUP(AS46,#REF!,19,0))</f>
        <v/>
      </c>
      <c r="AT48" s="155" t="str">
        <f>IF(AT46="","",VLOOKUP(AT46,#REF!,19,0))</f>
        <v/>
      </c>
      <c r="AU48" s="153" t="str">
        <f>IF(AU46="","",VLOOKUP(AU46,#REF!,19,0))</f>
        <v/>
      </c>
      <c r="AV48" s="154" t="str">
        <f>IF(AV46="","",VLOOKUP(AV46,#REF!,19,0))</f>
        <v/>
      </c>
      <c r="AW48" s="154" t="str">
        <f>IF(AW46="","",VLOOKUP(AW46,#REF!,19,0))</f>
        <v/>
      </c>
      <c r="AX48" s="156">
        <f>IF($BB$3="４週",SUM(S48:AT48),IF($BB$3="暦月",SUM(S48:AW48),""))</f>
        <v>0</v>
      </c>
      <c r="AY48" s="156"/>
      <c r="AZ48" s="157">
        <f>IF($BB$3="４週",AX48/4,IF($BB$3="暦月",'通所型サービス（1枚版）'!AX48/('通所型サービス（1枚版）'!$BB$8/7),""))</f>
        <v>0</v>
      </c>
      <c r="BA48" s="157"/>
      <c r="BB48" s="167"/>
      <c r="BC48" s="167"/>
      <c r="BD48" s="167"/>
      <c r="BE48" s="167"/>
      <c r="BF48" s="167"/>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158">
        <f>B46+1</f>
        <v>10</v>
      </c>
      <c r="C49" s="168"/>
      <c r="D49" s="168"/>
      <c r="E49" s="168"/>
      <c r="F49" s="160"/>
      <c r="G49" s="161"/>
      <c r="H49" s="162"/>
      <c r="I49" s="162"/>
      <c r="J49" s="162"/>
      <c r="K49" s="162"/>
      <c r="L49" s="163"/>
      <c r="M49" s="163"/>
      <c r="N49" s="163"/>
      <c r="O49" s="163"/>
      <c r="P49" s="164" t="s">
        <v>95</v>
      </c>
      <c r="Q49" s="164"/>
      <c r="R49" s="164"/>
      <c r="S49" s="138"/>
      <c r="T49" s="139"/>
      <c r="U49" s="139"/>
      <c r="V49" s="139"/>
      <c r="W49" s="139"/>
      <c r="X49" s="139"/>
      <c r="Y49" s="140"/>
      <c r="Z49" s="138"/>
      <c r="AA49" s="139"/>
      <c r="AB49" s="139"/>
      <c r="AC49" s="139"/>
      <c r="AD49" s="139"/>
      <c r="AE49" s="139"/>
      <c r="AF49" s="140"/>
      <c r="AG49" s="138"/>
      <c r="AH49" s="139"/>
      <c r="AI49" s="139"/>
      <c r="AJ49" s="139"/>
      <c r="AK49" s="139"/>
      <c r="AL49" s="139"/>
      <c r="AM49" s="140"/>
      <c r="AN49" s="138"/>
      <c r="AO49" s="139"/>
      <c r="AP49" s="139"/>
      <c r="AQ49" s="139"/>
      <c r="AR49" s="139"/>
      <c r="AS49" s="139"/>
      <c r="AT49" s="140"/>
      <c r="AU49" s="138"/>
      <c r="AV49" s="139"/>
      <c r="AW49" s="139"/>
      <c r="AX49" s="165"/>
      <c r="AY49" s="165"/>
      <c r="AZ49" s="166"/>
      <c r="BA49" s="166"/>
      <c r="BB49" s="167"/>
      <c r="BC49" s="167"/>
      <c r="BD49" s="167"/>
      <c r="BE49" s="167"/>
      <c r="BF49" s="167"/>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158"/>
      <c r="C50" s="168"/>
      <c r="D50" s="168"/>
      <c r="E50" s="168"/>
      <c r="F50" s="144"/>
      <c r="G50" s="161"/>
      <c r="H50" s="162"/>
      <c r="I50" s="162"/>
      <c r="J50" s="162"/>
      <c r="K50" s="162"/>
      <c r="L50" s="163"/>
      <c r="M50" s="163"/>
      <c r="N50" s="163"/>
      <c r="O50" s="163"/>
      <c r="P50" s="145" t="s">
        <v>96</v>
      </c>
      <c r="Q50" s="145"/>
      <c r="R50" s="145"/>
      <c r="S50" s="146" t="str">
        <f>IF(S49="","",VLOOKUP(S49,#REF!,9,0))</f>
        <v/>
      </c>
      <c r="T50" s="147" t="str">
        <f>IF(T49="","",VLOOKUP(T49,#REF!,9,0))</f>
        <v/>
      </c>
      <c r="U50" s="147" t="str">
        <f>IF(U49="","",VLOOKUP(U49,#REF!,9,0))</f>
        <v/>
      </c>
      <c r="V50" s="147" t="str">
        <f>IF(V49="","",VLOOKUP(V49,#REF!,9,0))</f>
        <v/>
      </c>
      <c r="W50" s="147" t="str">
        <f>IF(W49="","",VLOOKUP(W49,#REF!,9,0))</f>
        <v/>
      </c>
      <c r="X50" s="147" t="str">
        <f>IF(X49="","",VLOOKUP(X49,#REF!,9,0))</f>
        <v/>
      </c>
      <c r="Y50" s="148" t="str">
        <f>IF(Y49="","",VLOOKUP(Y49,#REF!,9,0))</f>
        <v/>
      </c>
      <c r="Z50" s="146" t="str">
        <f>IF(Z49="","",VLOOKUP(Z49,#REF!,9,0))</f>
        <v/>
      </c>
      <c r="AA50" s="147" t="str">
        <f>IF(AA49="","",VLOOKUP(AA49,#REF!,9,0))</f>
        <v/>
      </c>
      <c r="AB50" s="147" t="str">
        <f>IF(AB49="","",VLOOKUP(AB49,#REF!,9,0))</f>
        <v/>
      </c>
      <c r="AC50" s="147" t="str">
        <f>IF(AC49="","",VLOOKUP(AC49,#REF!,9,0))</f>
        <v/>
      </c>
      <c r="AD50" s="147" t="str">
        <f>IF(AD49="","",VLOOKUP(AD49,#REF!,9,0))</f>
        <v/>
      </c>
      <c r="AE50" s="147" t="str">
        <f>IF(AE49="","",VLOOKUP(AE49,#REF!,9,0))</f>
        <v/>
      </c>
      <c r="AF50" s="148" t="str">
        <f>IF(AF49="","",VLOOKUP(AF49,#REF!,9,0))</f>
        <v/>
      </c>
      <c r="AG50" s="146" t="str">
        <f>IF(AG49="","",VLOOKUP(AG49,#REF!,9,0))</f>
        <v/>
      </c>
      <c r="AH50" s="147" t="str">
        <f>IF(AH49="","",VLOOKUP(AH49,#REF!,9,0))</f>
        <v/>
      </c>
      <c r="AI50" s="147" t="str">
        <f>IF(AI49="","",VLOOKUP(AI49,#REF!,9,0))</f>
        <v/>
      </c>
      <c r="AJ50" s="147" t="str">
        <f>IF(AJ49="","",VLOOKUP(AJ49,#REF!,9,0))</f>
        <v/>
      </c>
      <c r="AK50" s="147" t="str">
        <f>IF(AK49="","",VLOOKUP(AK49,#REF!,9,0))</f>
        <v/>
      </c>
      <c r="AL50" s="147" t="str">
        <f>IF(AL49="","",VLOOKUP(AL49,#REF!,9,0))</f>
        <v/>
      </c>
      <c r="AM50" s="148" t="str">
        <f>IF(AM49="","",VLOOKUP(AM49,#REF!,9,0))</f>
        <v/>
      </c>
      <c r="AN50" s="146" t="str">
        <f>IF(AN49="","",VLOOKUP(AN49,#REF!,9,0))</f>
        <v/>
      </c>
      <c r="AO50" s="147" t="str">
        <f>IF(AO49="","",VLOOKUP(AO49,#REF!,9,0))</f>
        <v/>
      </c>
      <c r="AP50" s="147" t="str">
        <f>IF(AP49="","",VLOOKUP(AP49,#REF!,9,0))</f>
        <v/>
      </c>
      <c r="AQ50" s="147" t="str">
        <f>IF(AQ49="","",VLOOKUP(AQ49,#REF!,9,0))</f>
        <v/>
      </c>
      <c r="AR50" s="147" t="str">
        <f>IF(AR49="","",VLOOKUP(AR49,#REF!,9,0))</f>
        <v/>
      </c>
      <c r="AS50" s="147" t="str">
        <f>IF(AS49="","",VLOOKUP(AS49,#REF!,9,0))</f>
        <v/>
      </c>
      <c r="AT50" s="148" t="str">
        <f>IF(AT49="","",VLOOKUP(AT49,#REF!,9,0))</f>
        <v/>
      </c>
      <c r="AU50" s="146" t="str">
        <f>IF(AU49="","",VLOOKUP(AU49,#REF!,9,0))</f>
        <v/>
      </c>
      <c r="AV50" s="147" t="str">
        <f>IF(AV49="","",VLOOKUP(AV49,#REF!,9,0))</f>
        <v/>
      </c>
      <c r="AW50" s="147" t="str">
        <f>IF(AW49="","",VLOOKUP(AW49,#REF!,9,0))</f>
        <v/>
      </c>
      <c r="AX50" s="149">
        <f>IF($BB$3="４週",SUM(S50:AT50),IF($BB$3="暦月",SUM(S50:AW50),""))</f>
        <v>0</v>
      </c>
      <c r="AY50" s="149"/>
      <c r="AZ50" s="150">
        <f>IF($BB$3="４週",AX50/4,IF($BB$3="暦月",'通所型サービス（1枚版）'!AX50/('通所型サービス（1枚版）'!$BB$8/7),""))</f>
        <v>0</v>
      </c>
      <c r="BA50" s="150"/>
      <c r="BB50" s="167"/>
      <c r="BC50" s="167"/>
      <c r="BD50" s="167"/>
      <c r="BE50" s="167"/>
      <c r="BF50" s="167"/>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158"/>
      <c r="C51" s="168"/>
      <c r="D51" s="168"/>
      <c r="E51" s="168"/>
      <c r="F51" s="144">
        <f>C49</f>
        <v>0</v>
      </c>
      <c r="G51" s="161"/>
      <c r="H51" s="162"/>
      <c r="I51" s="162"/>
      <c r="J51" s="162"/>
      <c r="K51" s="162"/>
      <c r="L51" s="163"/>
      <c r="M51" s="163"/>
      <c r="N51" s="163"/>
      <c r="O51" s="163"/>
      <c r="P51" s="152" t="s">
        <v>97</v>
      </c>
      <c r="Q51" s="152"/>
      <c r="R51" s="152"/>
      <c r="S51" s="153" t="str">
        <f>IF(S49="","",VLOOKUP(S49,#REF!,19,0))</f>
        <v/>
      </c>
      <c r="T51" s="154" t="str">
        <f>IF(T49="","",VLOOKUP(T49,#REF!,19,0))</f>
        <v/>
      </c>
      <c r="U51" s="154" t="str">
        <f>IF(U49="","",VLOOKUP(U49,#REF!,19,0))</f>
        <v/>
      </c>
      <c r="V51" s="154" t="str">
        <f>IF(V49="","",VLOOKUP(V49,#REF!,19,0))</f>
        <v/>
      </c>
      <c r="W51" s="154" t="str">
        <f>IF(W49="","",VLOOKUP(W49,#REF!,19,0))</f>
        <v/>
      </c>
      <c r="X51" s="154" t="str">
        <f>IF(X49="","",VLOOKUP(X49,#REF!,19,0))</f>
        <v/>
      </c>
      <c r="Y51" s="155" t="str">
        <f>IF(Y49="","",VLOOKUP(Y49,#REF!,19,0))</f>
        <v/>
      </c>
      <c r="Z51" s="153" t="str">
        <f>IF(Z49="","",VLOOKUP(Z49,#REF!,19,0))</f>
        <v/>
      </c>
      <c r="AA51" s="154" t="str">
        <f>IF(AA49="","",VLOOKUP(AA49,#REF!,19,0))</f>
        <v/>
      </c>
      <c r="AB51" s="154" t="str">
        <f>IF(AB49="","",VLOOKUP(AB49,#REF!,19,0))</f>
        <v/>
      </c>
      <c r="AC51" s="154" t="str">
        <f>IF(AC49="","",VLOOKUP(AC49,#REF!,19,0))</f>
        <v/>
      </c>
      <c r="AD51" s="154" t="str">
        <f>IF(AD49="","",VLOOKUP(AD49,#REF!,19,0))</f>
        <v/>
      </c>
      <c r="AE51" s="154" t="str">
        <f>IF(AE49="","",VLOOKUP(AE49,#REF!,19,0))</f>
        <v/>
      </c>
      <c r="AF51" s="155" t="str">
        <f>IF(AF49="","",VLOOKUP(AF49,#REF!,19,0))</f>
        <v/>
      </c>
      <c r="AG51" s="153" t="str">
        <f>IF(AG49="","",VLOOKUP(AG49,#REF!,19,0))</f>
        <v/>
      </c>
      <c r="AH51" s="154" t="str">
        <f>IF(AH49="","",VLOOKUP(AH49,#REF!,19,0))</f>
        <v/>
      </c>
      <c r="AI51" s="154" t="str">
        <f>IF(AI49="","",VLOOKUP(AI49,#REF!,19,0))</f>
        <v/>
      </c>
      <c r="AJ51" s="154" t="str">
        <f>IF(AJ49="","",VLOOKUP(AJ49,#REF!,19,0))</f>
        <v/>
      </c>
      <c r="AK51" s="154" t="str">
        <f>IF(AK49="","",VLOOKUP(AK49,#REF!,19,0))</f>
        <v/>
      </c>
      <c r="AL51" s="154" t="str">
        <f>IF(AL49="","",VLOOKUP(AL49,#REF!,19,0))</f>
        <v/>
      </c>
      <c r="AM51" s="155" t="str">
        <f>IF(AM49="","",VLOOKUP(AM49,#REF!,19,0))</f>
        <v/>
      </c>
      <c r="AN51" s="153" t="str">
        <f>IF(AN49="","",VLOOKUP(AN49,#REF!,19,0))</f>
        <v/>
      </c>
      <c r="AO51" s="154" t="str">
        <f>IF(AO49="","",VLOOKUP(AO49,#REF!,19,0))</f>
        <v/>
      </c>
      <c r="AP51" s="154" t="str">
        <f>IF(AP49="","",VLOOKUP(AP49,#REF!,19,0))</f>
        <v/>
      </c>
      <c r="AQ51" s="154" t="str">
        <f>IF(AQ49="","",VLOOKUP(AQ49,#REF!,19,0))</f>
        <v/>
      </c>
      <c r="AR51" s="154" t="str">
        <f>IF(AR49="","",VLOOKUP(AR49,#REF!,19,0))</f>
        <v/>
      </c>
      <c r="AS51" s="154" t="str">
        <f>IF(AS49="","",VLOOKUP(AS49,#REF!,19,0))</f>
        <v/>
      </c>
      <c r="AT51" s="155" t="str">
        <f>IF(AT49="","",VLOOKUP(AT49,#REF!,19,0))</f>
        <v/>
      </c>
      <c r="AU51" s="153" t="str">
        <f>IF(AU49="","",VLOOKUP(AU49,#REF!,19,0))</f>
        <v/>
      </c>
      <c r="AV51" s="154" t="str">
        <f>IF(AV49="","",VLOOKUP(AV49,#REF!,19,0))</f>
        <v/>
      </c>
      <c r="AW51" s="154" t="str">
        <f>IF(AW49="","",VLOOKUP(AW49,#REF!,19,0))</f>
        <v/>
      </c>
      <c r="AX51" s="156">
        <f>IF($BB$3="４週",SUM(S51:AT51),IF($BB$3="暦月",SUM(S51:AW51),""))</f>
        <v>0</v>
      </c>
      <c r="AY51" s="156"/>
      <c r="AZ51" s="157">
        <f>IF($BB$3="４週",AX51/4,IF($BB$3="暦月",'通所型サービス（1枚版）'!AX51/('通所型サービス（1枚版）'!$BB$8/7),""))</f>
        <v>0</v>
      </c>
      <c r="BA51" s="157"/>
      <c r="BB51" s="167"/>
      <c r="BC51" s="167"/>
      <c r="BD51" s="167"/>
      <c r="BE51" s="167"/>
      <c r="BF51" s="167"/>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158">
        <f>B49+1</f>
        <v>11</v>
      </c>
      <c r="C52" s="168"/>
      <c r="D52" s="168"/>
      <c r="E52" s="168"/>
      <c r="F52" s="160"/>
      <c r="G52" s="161"/>
      <c r="H52" s="162"/>
      <c r="I52" s="162"/>
      <c r="J52" s="162"/>
      <c r="K52" s="162"/>
      <c r="L52" s="163"/>
      <c r="M52" s="163"/>
      <c r="N52" s="163"/>
      <c r="O52" s="163"/>
      <c r="P52" s="164" t="s">
        <v>95</v>
      </c>
      <c r="Q52" s="164"/>
      <c r="R52" s="164"/>
      <c r="S52" s="138"/>
      <c r="T52" s="139"/>
      <c r="U52" s="139"/>
      <c r="V52" s="139"/>
      <c r="W52" s="139"/>
      <c r="X52" s="139"/>
      <c r="Y52" s="140"/>
      <c r="Z52" s="138"/>
      <c r="AA52" s="139"/>
      <c r="AB52" s="139"/>
      <c r="AC52" s="139"/>
      <c r="AD52" s="139"/>
      <c r="AE52" s="139"/>
      <c r="AF52" s="140"/>
      <c r="AG52" s="138"/>
      <c r="AH52" s="139"/>
      <c r="AI52" s="139"/>
      <c r="AJ52" s="139"/>
      <c r="AK52" s="139"/>
      <c r="AL52" s="139"/>
      <c r="AM52" s="140"/>
      <c r="AN52" s="138"/>
      <c r="AO52" s="139"/>
      <c r="AP52" s="139"/>
      <c r="AQ52" s="139"/>
      <c r="AR52" s="139"/>
      <c r="AS52" s="139"/>
      <c r="AT52" s="140"/>
      <c r="AU52" s="138"/>
      <c r="AV52" s="139"/>
      <c r="AW52" s="139"/>
      <c r="AX52" s="165"/>
      <c r="AY52" s="165"/>
      <c r="AZ52" s="166"/>
      <c r="BA52" s="166"/>
      <c r="BB52" s="167"/>
      <c r="BC52" s="167"/>
      <c r="BD52" s="167"/>
      <c r="BE52" s="167"/>
      <c r="BF52" s="167"/>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158"/>
      <c r="C53" s="168"/>
      <c r="D53" s="168"/>
      <c r="E53" s="168"/>
      <c r="F53" s="144"/>
      <c r="G53" s="161"/>
      <c r="H53" s="162"/>
      <c r="I53" s="162"/>
      <c r="J53" s="162"/>
      <c r="K53" s="162"/>
      <c r="L53" s="163"/>
      <c r="M53" s="163"/>
      <c r="N53" s="163"/>
      <c r="O53" s="163"/>
      <c r="P53" s="145" t="s">
        <v>96</v>
      </c>
      <c r="Q53" s="145"/>
      <c r="R53" s="145"/>
      <c r="S53" s="146" t="str">
        <f>IF(S52="","",VLOOKUP(S52,#REF!,9,0))</f>
        <v/>
      </c>
      <c r="T53" s="147" t="str">
        <f>IF(T52="","",VLOOKUP(T52,#REF!,9,0))</f>
        <v/>
      </c>
      <c r="U53" s="147" t="str">
        <f>IF(U52="","",VLOOKUP(U52,#REF!,9,0))</f>
        <v/>
      </c>
      <c r="V53" s="147" t="str">
        <f>IF(V52="","",VLOOKUP(V52,#REF!,9,0))</f>
        <v/>
      </c>
      <c r="W53" s="147" t="str">
        <f>IF(W52="","",VLOOKUP(W52,#REF!,9,0))</f>
        <v/>
      </c>
      <c r="X53" s="147" t="str">
        <f>IF(X52="","",VLOOKUP(X52,#REF!,9,0))</f>
        <v/>
      </c>
      <c r="Y53" s="148" t="str">
        <f>IF(Y52="","",VLOOKUP(Y52,#REF!,9,0))</f>
        <v/>
      </c>
      <c r="Z53" s="146" t="str">
        <f>IF(Z52="","",VLOOKUP(Z52,#REF!,9,0))</f>
        <v/>
      </c>
      <c r="AA53" s="147" t="str">
        <f>IF(AA52="","",VLOOKUP(AA52,#REF!,9,0))</f>
        <v/>
      </c>
      <c r="AB53" s="147" t="str">
        <f>IF(AB52="","",VLOOKUP(AB52,#REF!,9,0))</f>
        <v/>
      </c>
      <c r="AC53" s="147" t="str">
        <f>IF(AC52="","",VLOOKUP(AC52,#REF!,9,0))</f>
        <v/>
      </c>
      <c r="AD53" s="147" t="str">
        <f>IF(AD52="","",VLOOKUP(AD52,#REF!,9,0))</f>
        <v/>
      </c>
      <c r="AE53" s="147" t="str">
        <f>IF(AE52="","",VLOOKUP(AE52,#REF!,9,0))</f>
        <v/>
      </c>
      <c r="AF53" s="148" t="str">
        <f>IF(AF52="","",VLOOKUP(AF52,#REF!,9,0))</f>
        <v/>
      </c>
      <c r="AG53" s="146" t="str">
        <f>IF(AG52="","",VLOOKUP(AG52,#REF!,9,0))</f>
        <v/>
      </c>
      <c r="AH53" s="147" t="str">
        <f>IF(AH52="","",VLOOKUP(AH52,#REF!,9,0))</f>
        <v/>
      </c>
      <c r="AI53" s="147" t="str">
        <f>IF(AI52="","",VLOOKUP(AI52,#REF!,9,0))</f>
        <v/>
      </c>
      <c r="AJ53" s="147" t="str">
        <f>IF(AJ52="","",VLOOKUP(AJ52,#REF!,9,0))</f>
        <v/>
      </c>
      <c r="AK53" s="147" t="str">
        <f>IF(AK52="","",VLOOKUP(AK52,#REF!,9,0))</f>
        <v/>
      </c>
      <c r="AL53" s="147" t="str">
        <f>IF(AL52="","",VLOOKUP(AL52,#REF!,9,0))</f>
        <v/>
      </c>
      <c r="AM53" s="148" t="str">
        <f>IF(AM52="","",VLOOKUP(AM52,#REF!,9,0))</f>
        <v/>
      </c>
      <c r="AN53" s="146" t="str">
        <f>IF(AN52="","",VLOOKUP(AN52,#REF!,9,0))</f>
        <v/>
      </c>
      <c r="AO53" s="147" t="str">
        <f>IF(AO52="","",VLOOKUP(AO52,#REF!,9,0))</f>
        <v/>
      </c>
      <c r="AP53" s="147" t="str">
        <f>IF(AP52="","",VLOOKUP(AP52,#REF!,9,0))</f>
        <v/>
      </c>
      <c r="AQ53" s="147" t="str">
        <f>IF(AQ52="","",VLOOKUP(AQ52,#REF!,9,0))</f>
        <v/>
      </c>
      <c r="AR53" s="147" t="str">
        <f>IF(AR52="","",VLOOKUP(AR52,#REF!,9,0))</f>
        <v/>
      </c>
      <c r="AS53" s="147" t="str">
        <f>IF(AS52="","",VLOOKUP(AS52,#REF!,9,0))</f>
        <v/>
      </c>
      <c r="AT53" s="148" t="str">
        <f>IF(AT52="","",VLOOKUP(AT52,#REF!,9,0))</f>
        <v/>
      </c>
      <c r="AU53" s="146" t="str">
        <f>IF(AU52="","",VLOOKUP(AU52,#REF!,9,0))</f>
        <v/>
      </c>
      <c r="AV53" s="147" t="str">
        <f>IF(AV52="","",VLOOKUP(AV52,#REF!,9,0))</f>
        <v/>
      </c>
      <c r="AW53" s="147" t="str">
        <f>IF(AW52="","",VLOOKUP(AW52,#REF!,9,0))</f>
        <v/>
      </c>
      <c r="AX53" s="149">
        <f>IF($BB$3="４週",SUM(S53:AT53),IF($BB$3="暦月",SUM(S53:AW53),""))</f>
        <v>0</v>
      </c>
      <c r="AY53" s="149"/>
      <c r="AZ53" s="150">
        <f>IF($BB$3="４週",AX53/4,IF($BB$3="暦月",'通所型サービス（1枚版）'!AX53/('通所型サービス（1枚版）'!$BB$8/7),""))</f>
        <v>0</v>
      </c>
      <c r="BA53" s="150"/>
      <c r="BB53" s="167"/>
      <c r="BC53" s="167"/>
      <c r="BD53" s="167"/>
      <c r="BE53" s="167"/>
      <c r="BF53" s="167"/>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158"/>
      <c r="C54" s="168"/>
      <c r="D54" s="168"/>
      <c r="E54" s="168"/>
      <c r="F54" s="144">
        <f>C52</f>
        <v>0</v>
      </c>
      <c r="G54" s="161"/>
      <c r="H54" s="162"/>
      <c r="I54" s="162"/>
      <c r="J54" s="162"/>
      <c r="K54" s="162"/>
      <c r="L54" s="163"/>
      <c r="M54" s="163"/>
      <c r="N54" s="163"/>
      <c r="O54" s="163"/>
      <c r="P54" s="152" t="s">
        <v>97</v>
      </c>
      <c r="Q54" s="152"/>
      <c r="R54" s="152"/>
      <c r="S54" s="153" t="str">
        <f>IF(S52="","",VLOOKUP(S52,#REF!,19,0))</f>
        <v/>
      </c>
      <c r="T54" s="154" t="str">
        <f>IF(T52="","",VLOOKUP(T52,#REF!,19,0))</f>
        <v/>
      </c>
      <c r="U54" s="154" t="str">
        <f>IF(U52="","",VLOOKUP(U52,#REF!,19,0))</f>
        <v/>
      </c>
      <c r="V54" s="154" t="str">
        <f>IF(V52="","",VLOOKUP(V52,#REF!,19,0))</f>
        <v/>
      </c>
      <c r="W54" s="154" t="str">
        <f>IF(W52="","",VLOOKUP(W52,#REF!,19,0))</f>
        <v/>
      </c>
      <c r="X54" s="154" t="str">
        <f>IF(X52="","",VLOOKUP(X52,#REF!,19,0))</f>
        <v/>
      </c>
      <c r="Y54" s="155" t="str">
        <f>IF(Y52="","",VLOOKUP(Y52,#REF!,19,0))</f>
        <v/>
      </c>
      <c r="Z54" s="153" t="str">
        <f>IF(Z52="","",VLOOKUP(Z52,#REF!,19,0))</f>
        <v/>
      </c>
      <c r="AA54" s="154" t="str">
        <f>IF(AA52="","",VLOOKUP(AA52,#REF!,19,0))</f>
        <v/>
      </c>
      <c r="AB54" s="154" t="str">
        <f>IF(AB52="","",VLOOKUP(AB52,#REF!,19,0))</f>
        <v/>
      </c>
      <c r="AC54" s="154" t="str">
        <f>IF(AC52="","",VLOOKUP(AC52,#REF!,19,0))</f>
        <v/>
      </c>
      <c r="AD54" s="154" t="str">
        <f>IF(AD52="","",VLOOKUP(AD52,#REF!,19,0))</f>
        <v/>
      </c>
      <c r="AE54" s="154" t="str">
        <f>IF(AE52="","",VLOOKUP(AE52,#REF!,19,0))</f>
        <v/>
      </c>
      <c r="AF54" s="155" t="str">
        <f>IF(AF52="","",VLOOKUP(AF52,#REF!,19,0))</f>
        <v/>
      </c>
      <c r="AG54" s="153" t="str">
        <f>IF(AG52="","",VLOOKUP(AG52,#REF!,19,0))</f>
        <v/>
      </c>
      <c r="AH54" s="154" t="str">
        <f>IF(AH52="","",VLOOKUP(AH52,#REF!,19,0))</f>
        <v/>
      </c>
      <c r="AI54" s="154" t="str">
        <f>IF(AI52="","",VLOOKUP(AI52,#REF!,19,0))</f>
        <v/>
      </c>
      <c r="AJ54" s="154" t="str">
        <f>IF(AJ52="","",VLOOKUP(AJ52,#REF!,19,0))</f>
        <v/>
      </c>
      <c r="AK54" s="154" t="str">
        <f>IF(AK52="","",VLOOKUP(AK52,#REF!,19,0))</f>
        <v/>
      </c>
      <c r="AL54" s="154" t="str">
        <f>IF(AL52="","",VLOOKUP(AL52,#REF!,19,0))</f>
        <v/>
      </c>
      <c r="AM54" s="155" t="str">
        <f>IF(AM52="","",VLOOKUP(AM52,#REF!,19,0))</f>
        <v/>
      </c>
      <c r="AN54" s="153" t="str">
        <f>IF(AN52="","",VLOOKUP(AN52,#REF!,19,0))</f>
        <v/>
      </c>
      <c r="AO54" s="154" t="str">
        <f>IF(AO52="","",VLOOKUP(AO52,#REF!,19,0))</f>
        <v/>
      </c>
      <c r="AP54" s="154" t="str">
        <f>IF(AP52="","",VLOOKUP(AP52,#REF!,19,0))</f>
        <v/>
      </c>
      <c r="AQ54" s="154" t="str">
        <f>IF(AQ52="","",VLOOKUP(AQ52,#REF!,19,0))</f>
        <v/>
      </c>
      <c r="AR54" s="154" t="str">
        <f>IF(AR52="","",VLOOKUP(AR52,#REF!,19,0))</f>
        <v/>
      </c>
      <c r="AS54" s="154" t="str">
        <f>IF(AS52="","",VLOOKUP(AS52,#REF!,19,0))</f>
        <v/>
      </c>
      <c r="AT54" s="155" t="str">
        <f>IF(AT52="","",VLOOKUP(AT52,#REF!,19,0))</f>
        <v/>
      </c>
      <c r="AU54" s="153" t="str">
        <f>IF(AU52="","",VLOOKUP(AU52,#REF!,19,0))</f>
        <v/>
      </c>
      <c r="AV54" s="154" t="str">
        <f>IF(AV52="","",VLOOKUP(AV52,#REF!,19,0))</f>
        <v/>
      </c>
      <c r="AW54" s="154" t="str">
        <f>IF(AW52="","",VLOOKUP(AW52,#REF!,19,0))</f>
        <v/>
      </c>
      <c r="AX54" s="156">
        <f>IF($BB$3="４週",SUM(S54:AT54),IF($BB$3="暦月",SUM(S54:AW54),""))</f>
        <v>0</v>
      </c>
      <c r="AY54" s="156"/>
      <c r="AZ54" s="157">
        <f>IF($BB$3="４週",AX54/4,IF($BB$3="暦月",'通所型サービス（1枚版）'!AX54/('通所型サービス（1枚版）'!$BB$8/7),""))</f>
        <v>0</v>
      </c>
      <c r="BA54" s="157"/>
      <c r="BB54" s="167"/>
      <c r="BC54" s="167"/>
      <c r="BD54" s="167"/>
      <c r="BE54" s="167"/>
      <c r="BF54" s="167"/>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158">
        <f>B52+1</f>
        <v>12</v>
      </c>
      <c r="C55" s="168"/>
      <c r="D55" s="168"/>
      <c r="E55" s="168"/>
      <c r="F55" s="160"/>
      <c r="G55" s="161"/>
      <c r="H55" s="162"/>
      <c r="I55" s="162"/>
      <c r="J55" s="162"/>
      <c r="K55" s="162"/>
      <c r="L55" s="163"/>
      <c r="M55" s="163"/>
      <c r="N55" s="163"/>
      <c r="O55" s="163"/>
      <c r="P55" s="164" t="s">
        <v>95</v>
      </c>
      <c r="Q55" s="164"/>
      <c r="R55" s="164"/>
      <c r="S55" s="138"/>
      <c r="T55" s="139"/>
      <c r="U55" s="139"/>
      <c r="V55" s="139"/>
      <c r="W55" s="139"/>
      <c r="X55" s="139"/>
      <c r="Y55" s="140"/>
      <c r="Z55" s="138"/>
      <c r="AA55" s="139"/>
      <c r="AB55" s="139"/>
      <c r="AC55" s="139"/>
      <c r="AD55" s="139"/>
      <c r="AE55" s="139"/>
      <c r="AF55" s="140"/>
      <c r="AG55" s="138"/>
      <c r="AH55" s="139"/>
      <c r="AI55" s="139"/>
      <c r="AJ55" s="139"/>
      <c r="AK55" s="139"/>
      <c r="AL55" s="139"/>
      <c r="AM55" s="140"/>
      <c r="AN55" s="138"/>
      <c r="AO55" s="139"/>
      <c r="AP55" s="139"/>
      <c r="AQ55" s="139"/>
      <c r="AR55" s="139"/>
      <c r="AS55" s="139"/>
      <c r="AT55" s="140"/>
      <c r="AU55" s="138"/>
      <c r="AV55" s="139"/>
      <c r="AW55" s="139"/>
      <c r="AX55" s="165"/>
      <c r="AY55" s="165"/>
      <c r="AZ55" s="166"/>
      <c r="BA55" s="166"/>
      <c r="BB55" s="169"/>
      <c r="BC55" s="169"/>
      <c r="BD55" s="169"/>
      <c r="BE55" s="169"/>
      <c r="BF55" s="169"/>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158"/>
      <c r="C56" s="168"/>
      <c r="D56" s="168"/>
      <c r="E56" s="168"/>
      <c r="F56" s="144"/>
      <c r="G56" s="161"/>
      <c r="H56" s="162"/>
      <c r="I56" s="162"/>
      <c r="J56" s="162"/>
      <c r="K56" s="162"/>
      <c r="L56" s="163"/>
      <c r="M56" s="163"/>
      <c r="N56" s="163"/>
      <c r="O56" s="163"/>
      <c r="P56" s="145" t="s">
        <v>96</v>
      </c>
      <c r="Q56" s="145"/>
      <c r="R56" s="145"/>
      <c r="S56" s="146" t="str">
        <f>IF(S55="","",VLOOKUP(S55,#REF!,9,0))</f>
        <v/>
      </c>
      <c r="T56" s="147" t="str">
        <f>IF(T55="","",VLOOKUP(T55,#REF!,9,0))</f>
        <v/>
      </c>
      <c r="U56" s="147" t="str">
        <f>IF(U55="","",VLOOKUP(U55,#REF!,9,0))</f>
        <v/>
      </c>
      <c r="V56" s="147" t="str">
        <f>IF(V55="","",VLOOKUP(V55,#REF!,9,0))</f>
        <v/>
      </c>
      <c r="W56" s="147" t="str">
        <f>IF(W55="","",VLOOKUP(W55,#REF!,9,0))</f>
        <v/>
      </c>
      <c r="X56" s="147" t="str">
        <f>IF(X55="","",VLOOKUP(X55,#REF!,9,0))</f>
        <v/>
      </c>
      <c r="Y56" s="148" t="str">
        <f>IF(Y55="","",VLOOKUP(Y55,#REF!,9,0))</f>
        <v/>
      </c>
      <c r="Z56" s="146" t="str">
        <f>IF(Z55="","",VLOOKUP(Z55,#REF!,9,0))</f>
        <v/>
      </c>
      <c r="AA56" s="147" t="str">
        <f>IF(AA55="","",VLOOKUP(AA55,#REF!,9,0))</f>
        <v/>
      </c>
      <c r="AB56" s="147" t="str">
        <f>IF(AB55="","",VLOOKUP(AB55,#REF!,9,0))</f>
        <v/>
      </c>
      <c r="AC56" s="147" t="str">
        <f>IF(AC55="","",VLOOKUP(AC55,#REF!,9,0))</f>
        <v/>
      </c>
      <c r="AD56" s="147" t="str">
        <f>IF(AD55="","",VLOOKUP(AD55,#REF!,9,0))</f>
        <v/>
      </c>
      <c r="AE56" s="147" t="str">
        <f>IF(AE55="","",VLOOKUP(AE55,#REF!,9,0))</f>
        <v/>
      </c>
      <c r="AF56" s="148" t="str">
        <f>IF(AF55="","",VLOOKUP(AF55,#REF!,9,0))</f>
        <v/>
      </c>
      <c r="AG56" s="146" t="str">
        <f>IF(AG55="","",VLOOKUP(AG55,#REF!,9,0))</f>
        <v/>
      </c>
      <c r="AH56" s="147" t="str">
        <f>IF(AH55="","",VLOOKUP(AH55,#REF!,9,0))</f>
        <v/>
      </c>
      <c r="AI56" s="147" t="str">
        <f>IF(AI55="","",VLOOKUP(AI55,#REF!,9,0))</f>
        <v/>
      </c>
      <c r="AJ56" s="147" t="str">
        <f>IF(AJ55="","",VLOOKUP(AJ55,#REF!,9,0))</f>
        <v/>
      </c>
      <c r="AK56" s="147" t="str">
        <f>IF(AK55="","",VLOOKUP(AK55,#REF!,9,0))</f>
        <v/>
      </c>
      <c r="AL56" s="147" t="str">
        <f>IF(AL55="","",VLOOKUP(AL55,#REF!,9,0))</f>
        <v/>
      </c>
      <c r="AM56" s="148" t="str">
        <f>IF(AM55="","",VLOOKUP(AM55,#REF!,9,0))</f>
        <v/>
      </c>
      <c r="AN56" s="146" t="str">
        <f>IF(AN55="","",VLOOKUP(AN55,#REF!,9,0))</f>
        <v/>
      </c>
      <c r="AO56" s="147" t="str">
        <f>IF(AO55="","",VLOOKUP(AO55,#REF!,9,0))</f>
        <v/>
      </c>
      <c r="AP56" s="147" t="str">
        <f>IF(AP55="","",VLOOKUP(AP55,#REF!,9,0))</f>
        <v/>
      </c>
      <c r="AQ56" s="147" t="str">
        <f>IF(AQ55="","",VLOOKUP(AQ55,#REF!,9,0))</f>
        <v/>
      </c>
      <c r="AR56" s="147" t="str">
        <f>IF(AR55="","",VLOOKUP(AR55,#REF!,9,0))</f>
        <v/>
      </c>
      <c r="AS56" s="147" t="str">
        <f>IF(AS55="","",VLOOKUP(AS55,#REF!,9,0))</f>
        <v/>
      </c>
      <c r="AT56" s="148" t="str">
        <f>IF(AT55="","",VLOOKUP(AT55,#REF!,9,0))</f>
        <v/>
      </c>
      <c r="AU56" s="146" t="str">
        <f>IF(AU55="","",VLOOKUP(AU55,#REF!,9,0))</f>
        <v/>
      </c>
      <c r="AV56" s="147" t="str">
        <f>IF(AV55="","",VLOOKUP(AV55,#REF!,9,0))</f>
        <v/>
      </c>
      <c r="AW56" s="147" t="str">
        <f>IF(AW55="","",VLOOKUP(AW55,#REF!,9,0))</f>
        <v/>
      </c>
      <c r="AX56" s="149">
        <f>IF($BB$3="４週",SUM(S56:AT56),IF($BB$3="暦月",SUM(S56:AW56),""))</f>
        <v>0</v>
      </c>
      <c r="AY56" s="149"/>
      <c r="AZ56" s="150">
        <f>IF($BB$3="４週",AX56/4,IF($BB$3="暦月",'通所型サービス（1枚版）'!AX56/('通所型サービス（1枚版）'!$BB$8/7),""))</f>
        <v>0</v>
      </c>
      <c r="BA56" s="150"/>
      <c r="BB56" s="169"/>
      <c r="BC56" s="169"/>
      <c r="BD56" s="169"/>
      <c r="BE56" s="169"/>
      <c r="BF56" s="169"/>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158"/>
      <c r="C57" s="168"/>
      <c r="D57" s="168"/>
      <c r="E57" s="168"/>
      <c r="F57" s="144">
        <f>C55</f>
        <v>0</v>
      </c>
      <c r="G57" s="161"/>
      <c r="H57" s="162"/>
      <c r="I57" s="162"/>
      <c r="J57" s="162"/>
      <c r="K57" s="162"/>
      <c r="L57" s="163"/>
      <c r="M57" s="163"/>
      <c r="N57" s="163"/>
      <c r="O57" s="163"/>
      <c r="P57" s="152" t="s">
        <v>97</v>
      </c>
      <c r="Q57" s="152"/>
      <c r="R57" s="152"/>
      <c r="S57" s="153" t="str">
        <f>IF(S55="","",VLOOKUP(S55,#REF!,19,0))</f>
        <v/>
      </c>
      <c r="T57" s="154" t="str">
        <f>IF(T55="","",VLOOKUP(T55,#REF!,19,0))</f>
        <v/>
      </c>
      <c r="U57" s="154" t="str">
        <f>IF(U55="","",VLOOKUP(U55,#REF!,19,0))</f>
        <v/>
      </c>
      <c r="V57" s="154" t="str">
        <f>IF(V55="","",VLOOKUP(V55,#REF!,19,0))</f>
        <v/>
      </c>
      <c r="W57" s="154" t="str">
        <f>IF(W55="","",VLOOKUP(W55,#REF!,19,0))</f>
        <v/>
      </c>
      <c r="X57" s="154" t="str">
        <f>IF(X55="","",VLOOKUP(X55,#REF!,19,0))</f>
        <v/>
      </c>
      <c r="Y57" s="155" t="str">
        <f>IF(Y55="","",VLOOKUP(Y55,#REF!,19,0))</f>
        <v/>
      </c>
      <c r="Z57" s="153" t="str">
        <f>IF(Z55="","",VLOOKUP(Z55,#REF!,19,0))</f>
        <v/>
      </c>
      <c r="AA57" s="154" t="str">
        <f>IF(AA55="","",VLOOKUP(AA55,#REF!,19,0))</f>
        <v/>
      </c>
      <c r="AB57" s="154" t="str">
        <f>IF(AB55="","",VLOOKUP(AB55,#REF!,19,0))</f>
        <v/>
      </c>
      <c r="AC57" s="154" t="str">
        <f>IF(AC55="","",VLOOKUP(AC55,#REF!,19,0))</f>
        <v/>
      </c>
      <c r="AD57" s="154" t="str">
        <f>IF(AD55="","",VLOOKUP(AD55,#REF!,19,0))</f>
        <v/>
      </c>
      <c r="AE57" s="154" t="str">
        <f>IF(AE55="","",VLOOKUP(AE55,#REF!,19,0))</f>
        <v/>
      </c>
      <c r="AF57" s="155" t="str">
        <f>IF(AF55="","",VLOOKUP(AF55,#REF!,19,0))</f>
        <v/>
      </c>
      <c r="AG57" s="153" t="str">
        <f>IF(AG55="","",VLOOKUP(AG55,#REF!,19,0))</f>
        <v/>
      </c>
      <c r="AH57" s="154" t="str">
        <f>IF(AH55="","",VLOOKUP(AH55,#REF!,19,0))</f>
        <v/>
      </c>
      <c r="AI57" s="154" t="str">
        <f>IF(AI55="","",VLOOKUP(AI55,#REF!,19,0))</f>
        <v/>
      </c>
      <c r="AJ57" s="154" t="str">
        <f>IF(AJ55="","",VLOOKUP(AJ55,#REF!,19,0))</f>
        <v/>
      </c>
      <c r="AK57" s="154" t="str">
        <f>IF(AK55="","",VLOOKUP(AK55,#REF!,19,0))</f>
        <v/>
      </c>
      <c r="AL57" s="154" t="str">
        <f>IF(AL55="","",VLOOKUP(AL55,#REF!,19,0))</f>
        <v/>
      </c>
      <c r="AM57" s="155" t="str">
        <f>IF(AM55="","",VLOOKUP(AM55,#REF!,19,0))</f>
        <v/>
      </c>
      <c r="AN57" s="153" t="str">
        <f>IF(AN55="","",VLOOKUP(AN55,#REF!,19,0))</f>
        <v/>
      </c>
      <c r="AO57" s="154" t="str">
        <f>IF(AO55="","",VLOOKUP(AO55,#REF!,19,0))</f>
        <v/>
      </c>
      <c r="AP57" s="154" t="str">
        <f>IF(AP55="","",VLOOKUP(AP55,#REF!,19,0))</f>
        <v/>
      </c>
      <c r="AQ57" s="154" t="str">
        <f>IF(AQ55="","",VLOOKUP(AQ55,#REF!,19,0))</f>
        <v/>
      </c>
      <c r="AR57" s="154" t="str">
        <f>IF(AR55="","",VLOOKUP(AR55,#REF!,19,0))</f>
        <v/>
      </c>
      <c r="AS57" s="154" t="str">
        <f>IF(AS55="","",VLOOKUP(AS55,#REF!,19,0))</f>
        <v/>
      </c>
      <c r="AT57" s="155" t="str">
        <f>IF(AT55="","",VLOOKUP(AT55,#REF!,19,0))</f>
        <v/>
      </c>
      <c r="AU57" s="153" t="str">
        <f>IF(AU55="","",VLOOKUP(AU55,#REF!,19,0))</f>
        <v/>
      </c>
      <c r="AV57" s="154" t="str">
        <f>IF(AV55="","",VLOOKUP(AV55,#REF!,19,0))</f>
        <v/>
      </c>
      <c r="AW57" s="154" t="str">
        <f>IF(AW55="","",VLOOKUP(AW55,#REF!,19,0))</f>
        <v/>
      </c>
      <c r="AX57" s="156">
        <f>IF($BB$3="４週",SUM(S57:AT57),IF($BB$3="暦月",SUM(S57:AW57),""))</f>
        <v>0</v>
      </c>
      <c r="AY57" s="156"/>
      <c r="AZ57" s="157">
        <f>IF($BB$3="４週",AX57/4,IF($BB$3="暦月",'通所型サービス（1枚版）'!AX57/('通所型サービス（1枚版）'!$BB$8/7),""))</f>
        <v>0</v>
      </c>
      <c r="BA57" s="157"/>
      <c r="BB57" s="169"/>
      <c r="BC57" s="169"/>
      <c r="BD57" s="169"/>
      <c r="BE57" s="169"/>
      <c r="BF57" s="169"/>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thickBot="1">
      <c r="A58"/>
      <c r="B58" s="170">
        <f>B55+1</f>
        <v>13</v>
      </c>
      <c r="C58" s="168"/>
      <c r="D58" s="168"/>
      <c r="E58" s="168"/>
      <c r="F58" s="160"/>
      <c r="G58" s="171"/>
      <c r="H58" s="162"/>
      <c r="I58" s="162"/>
      <c r="J58" s="162"/>
      <c r="K58" s="162"/>
      <c r="L58" s="173"/>
      <c r="M58" s="173"/>
      <c r="N58" s="173"/>
      <c r="O58" s="173"/>
      <c r="P58" s="164" t="s">
        <v>95</v>
      </c>
      <c r="Q58" s="164"/>
      <c r="R58" s="164"/>
      <c r="S58" s="138"/>
      <c r="T58" s="139"/>
      <c r="U58" s="139"/>
      <c r="V58" s="139"/>
      <c r="W58" s="139"/>
      <c r="X58" s="139"/>
      <c r="Y58" s="140"/>
      <c r="Z58" s="138"/>
      <c r="AA58" s="139"/>
      <c r="AB58" s="139"/>
      <c r="AC58" s="139"/>
      <c r="AD58" s="139"/>
      <c r="AE58" s="139"/>
      <c r="AF58" s="140"/>
      <c r="AG58" s="138"/>
      <c r="AH58" s="139"/>
      <c r="AI58" s="139"/>
      <c r="AJ58" s="139"/>
      <c r="AK58" s="139"/>
      <c r="AL58" s="139"/>
      <c r="AM58" s="140"/>
      <c r="AN58" s="138"/>
      <c r="AO58" s="139"/>
      <c r="AP58" s="139"/>
      <c r="AQ58" s="139"/>
      <c r="AR58" s="139"/>
      <c r="AS58" s="139"/>
      <c r="AT58" s="140"/>
      <c r="AU58" s="138"/>
      <c r="AV58" s="139"/>
      <c r="AW58" s="139"/>
      <c r="AX58" s="165"/>
      <c r="AY58" s="165"/>
      <c r="AZ58" s="166"/>
      <c r="BA58" s="166"/>
      <c r="BB58" s="174"/>
      <c r="BC58" s="174"/>
      <c r="BD58" s="174"/>
      <c r="BE58" s="174"/>
      <c r="BF58" s="174"/>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thickBot="1">
      <c r="A59"/>
      <c r="B59" s="170"/>
      <c r="C59" s="168"/>
      <c r="D59" s="168"/>
      <c r="E59" s="168"/>
      <c r="F59" s="144"/>
      <c r="G59" s="171"/>
      <c r="H59" s="162"/>
      <c r="I59" s="162"/>
      <c r="J59" s="162"/>
      <c r="K59" s="162"/>
      <c r="L59" s="173"/>
      <c r="M59" s="173"/>
      <c r="N59" s="173"/>
      <c r="O59" s="173"/>
      <c r="P59" s="145" t="s">
        <v>96</v>
      </c>
      <c r="Q59" s="145"/>
      <c r="R59" s="145"/>
      <c r="S59" s="146" t="str">
        <f>IF(S58="","",VLOOKUP(S58,#REF!,9,0))</f>
        <v/>
      </c>
      <c r="T59" s="147" t="str">
        <f>IF(T58="","",VLOOKUP(T58,#REF!,9,0))</f>
        <v/>
      </c>
      <c r="U59" s="147" t="str">
        <f>IF(U58="","",VLOOKUP(U58,#REF!,9,0))</f>
        <v/>
      </c>
      <c r="V59" s="147" t="str">
        <f>IF(V58="","",VLOOKUP(V58,#REF!,9,0))</f>
        <v/>
      </c>
      <c r="W59" s="147" t="str">
        <f>IF(W58="","",VLOOKUP(W58,#REF!,9,0))</f>
        <v/>
      </c>
      <c r="X59" s="147" t="str">
        <f>IF(X58="","",VLOOKUP(X58,#REF!,9,0))</f>
        <v/>
      </c>
      <c r="Y59" s="148" t="str">
        <f>IF(Y58="","",VLOOKUP(Y58,#REF!,9,0))</f>
        <v/>
      </c>
      <c r="Z59" s="146" t="str">
        <f>IF(Z58="","",VLOOKUP(Z58,#REF!,9,0))</f>
        <v/>
      </c>
      <c r="AA59" s="147" t="str">
        <f>IF(AA58="","",VLOOKUP(AA58,#REF!,9,0))</f>
        <v/>
      </c>
      <c r="AB59" s="147" t="str">
        <f>IF(AB58="","",VLOOKUP(AB58,#REF!,9,0))</f>
        <v/>
      </c>
      <c r="AC59" s="147" t="str">
        <f>IF(AC58="","",VLOOKUP(AC58,#REF!,9,0))</f>
        <v/>
      </c>
      <c r="AD59" s="147" t="str">
        <f>IF(AD58="","",VLOOKUP(AD58,#REF!,9,0))</f>
        <v/>
      </c>
      <c r="AE59" s="147" t="str">
        <f>IF(AE58="","",VLOOKUP(AE58,#REF!,9,0))</f>
        <v/>
      </c>
      <c r="AF59" s="148" t="str">
        <f>IF(AF58="","",VLOOKUP(AF58,#REF!,9,0))</f>
        <v/>
      </c>
      <c r="AG59" s="146" t="str">
        <f>IF(AG58="","",VLOOKUP(AG58,#REF!,9,0))</f>
        <v/>
      </c>
      <c r="AH59" s="147" t="str">
        <f>IF(AH58="","",VLOOKUP(AH58,#REF!,9,0))</f>
        <v/>
      </c>
      <c r="AI59" s="147" t="str">
        <f>IF(AI58="","",VLOOKUP(AI58,#REF!,9,0))</f>
        <v/>
      </c>
      <c r="AJ59" s="147" t="str">
        <f>IF(AJ58="","",VLOOKUP(AJ58,#REF!,9,0))</f>
        <v/>
      </c>
      <c r="AK59" s="147" t="str">
        <f>IF(AK58="","",VLOOKUP(AK58,#REF!,9,0))</f>
        <v/>
      </c>
      <c r="AL59" s="147" t="str">
        <f>IF(AL58="","",VLOOKUP(AL58,#REF!,9,0))</f>
        <v/>
      </c>
      <c r="AM59" s="148" t="str">
        <f>IF(AM58="","",VLOOKUP(AM58,#REF!,9,0))</f>
        <v/>
      </c>
      <c r="AN59" s="146" t="str">
        <f>IF(AN58="","",VLOOKUP(AN58,#REF!,9,0))</f>
        <v/>
      </c>
      <c r="AO59" s="147" t="str">
        <f>IF(AO58="","",VLOOKUP(AO58,#REF!,9,0))</f>
        <v/>
      </c>
      <c r="AP59" s="147" t="str">
        <f>IF(AP58="","",VLOOKUP(AP58,#REF!,9,0))</f>
        <v/>
      </c>
      <c r="AQ59" s="147" t="str">
        <f>IF(AQ58="","",VLOOKUP(AQ58,#REF!,9,0))</f>
        <v/>
      </c>
      <c r="AR59" s="147" t="str">
        <f>IF(AR58="","",VLOOKUP(AR58,#REF!,9,0))</f>
        <v/>
      </c>
      <c r="AS59" s="147" t="str">
        <f>IF(AS58="","",VLOOKUP(AS58,#REF!,9,0))</f>
        <v/>
      </c>
      <c r="AT59" s="148" t="str">
        <f>IF(AT58="","",VLOOKUP(AT58,#REF!,9,0))</f>
        <v/>
      </c>
      <c r="AU59" s="146" t="str">
        <f>IF(AU58="","",VLOOKUP(AU58,#REF!,9,0))</f>
        <v/>
      </c>
      <c r="AV59" s="147" t="str">
        <f>IF(AV58="","",VLOOKUP(AV58,#REF!,9,0))</f>
        <v/>
      </c>
      <c r="AW59" s="147" t="str">
        <f>IF(AW58="","",VLOOKUP(AW58,#REF!,9,0))</f>
        <v/>
      </c>
      <c r="AX59" s="149">
        <f>IF($BB$3="４週",SUM(S59:AT59),IF($BB$3="暦月",SUM(S59:AW59),""))</f>
        <v>0</v>
      </c>
      <c r="AY59" s="149"/>
      <c r="AZ59" s="150">
        <f>IF($BB$3="４週",AX59/4,IF($BB$3="暦月",'通所型サービス（1枚版）'!AX59/('通所型サービス（1枚版）'!$BB$8/7),""))</f>
        <v>0</v>
      </c>
      <c r="BA59" s="150"/>
      <c r="BB59" s="174"/>
      <c r="BC59" s="174"/>
      <c r="BD59" s="174"/>
      <c r="BE59" s="174"/>
      <c r="BF59" s="174"/>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thickBot="1">
      <c r="A60"/>
      <c r="B60" s="170"/>
      <c r="C60" s="168"/>
      <c r="D60" s="168"/>
      <c r="E60" s="168"/>
      <c r="F60" s="175">
        <f>C58</f>
        <v>0</v>
      </c>
      <c r="G60" s="171"/>
      <c r="H60" s="172"/>
      <c r="I60" s="172"/>
      <c r="J60" s="172"/>
      <c r="K60" s="172"/>
      <c r="L60" s="173"/>
      <c r="M60" s="173"/>
      <c r="N60" s="173"/>
      <c r="O60" s="173"/>
      <c r="P60" s="176" t="s">
        <v>97</v>
      </c>
      <c r="Q60" s="176"/>
      <c r="R60" s="176"/>
      <c r="S60" s="153" t="str">
        <f>IF(S58="","",VLOOKUP(S58,#REF!,19,0))</f>
        <v/>
      </c>
      <c r="T60" s="154" t="str">
        <f>IF(T58="","",VLOOKUP(T58,#REF!,19,0))</f>
        <v/>
      </c>
      <c r="U60" s="154" t="str">
        <f>IF(U58="","",VLOOKUP(U58,#REF!,19,0))</f>
        <v/>
      </c>
      <c r="V60" s="154" t="str">
        <f>IF(V58="","",VLOOKUP(V58,#REF!,19,0))</f>
        <v/>
      </c>
      <c r="W60" s="154" t="str">
        <f>IF(W58="","",VLOOKUP(W58,#REF!,19,0))</f>
        <v/>
      </c>
      <c r="X60" s="154" t="str">
        <f>IF(X58="","",VLOOKUP(X58,#REF!,19,0))</f>
        <v/>
      </c>
      <c r="Y60" s="155" t="str">
        <f>IF(Y58="","",VLOOKUP(Y58,#REF!,19,0))</f>
        <v/>
      </c>
      <c r="Z60" s="153" t="str">
        <f>IF(Z58="","",VLOOKUP(Z58,#REF!,19,0))</f>
        <v/>
      </c>
      <c r="AA60" s="154" t="str">
        <f>IF(AA58="","",VLOOKUP(AA58,#REF!,19,0))</f>
        <v/>
      </c>
      <c r="AB60" s="154" t="str">
        <f>IF(AB58="","",VLOOKUP(AB58,#REF!,19,0))</f>
        <v/>
      </c>
      <c r="AC60" s="154" t="str">
        <f>IF(AC58="","",VLOOKUP(AC58,#REF!,19,0))</f>
        <v/>
      </c>
      <c r="AD60" s="154" t="str">
        <f>IF(AD58="","",VLOOKUP(AD58,#REF!,19,0))</f>
        <v/>
      </c>
      <c r="AE60" s="154" t="str">
        <f>IF(AE58="","",VLOOKUP(AE58,#REF!,19,0))</f>
        <v/>
      </c>
      <c r="AF60" s="155" t="str">
        <f>IF(AF58="","",VLOOKUP(AF58,#REF!,19,0))</f>
        <v/>
      </c>
      <c r="AG60" s="153" t="str">
        <f>IF(AG58="","",VLOOKUP(AG58,#REF!,19,0))</f>
        <v/>
      </c>
      <c r="AH60" s="154" t="str">
        <f>IF(AH58="","",VLOOKUP(AH58,#REF!,19,0))</f>
        <v/>
      </c>
      <c r="AI60" s="154" t="str">
        <f>IF(AI58="","",VLOOKUP(AI58,#REF!,19,0))</f>
        <v/>
      </c>
      <c r="AJ60" s="154" t="str">
        <f>IF(AJ58="","",VLOOKUP(AJ58,#REF!,19,0))</f>
        <v/>
      </c>
      <c r="AK60" s="154" t="str">
        <f>IF(AK58="","",VLOOKUP(AK58,#REF!,19,0))</f>
        <v/>
      </c>
      <c r="AL60" s="154" t="str">
        <f>IF(AL58="","",VLOOKUP(AL58,#REF!,19,0))</f>
        <v/>
      </c>
      <c r="AM60" s="155" t="str">
        <f>IF(AM58="","",VLOOKUP(AM58,#REF!,19,0))</f>
        <v/>
      </c>
      <c r="AN60" s="153" t="str">
        <f>IF(AN58="","",VLOOKUP(AN58,#REF!,19,0))</f>
        <v/>
      </c>
      <c r="AO60" s="154" t="str">
        <f>IF(AO58="","",VLOOKUP(AO58,#REF!,19,0))</f>
        <v/>
      </c>
      <c r="AP60" s="154" t="str">
        <f>IF(AP58="","",VLOOKUP(AP58,#REF!,19,0))</f>
        <v/>
      </c>
      <c r="AQ60" s="154" t="str">
        <f>IF(AQ58="","",VLOOKUP(AQ58,#REF!,19,0))</f>
        <v/>
      </c>
      <c r="AR60" s="154" t="str">
        <f>IF(AR58="","",VLOOKUP(AR58,#REF!,19,0))</f>
        <v/>
      </c>
      <c r="AS60" s="154" t="str">
        <f>IF(AS58="","",VLOOKUP(AS58,#REF!,19,0))</f>
        <v/>
      </c>
      <c r="AT60" s="155" t="str">
        <f>IF(AT58="","",VLOOKUP(AT58,#REF!,19,0))</f>
        <v/>
      </c>
      <c r="AU60" s="153" t="str">
        <f>IF(AU58="","",VLOOKUP(AU58,#REF!,19,0))</f>
        <v/>
      </c>
      <c r="AV60" s="154" t="str">
        <f>IF(AV58="","",VLOOKUP(AV58,#REF!,19,0))</f>
        <v/>
      </c>
      <c r="AW60" s="154" t="str">
        <f>IF(AW58="","",VLOOKUP(AW58,#REF!,19,0))</f>
        <v/>
      </c>
      <c r="AX60" s="156">
        <f>IF($BB$3="４週",SUM(S60:AT60),IF($BB$3="暦月",SUM(S60:AW60),""))</f>
        <v>0</v>
      </c>
      <c r="AY60" s="156"/>
      <c r="AZ60" s="157">
        <f>IF($BB$3="４週",AX60/4,IF($BB$3="暦月",'通所型サービス（1枚版）'!AX60/('通所型サービス（1枚版）'!$BB$8/7),""))</f>
        <v>0</v>
      </c>
      <c r="BA60" s="157"/>
      <c r="BB60" s="174"/>
      <c r="BC60" s="174"/>
      <c r="BD60" s="174"/>
      <c r="BE60" s="174"/>
      <c r="BF60" s="174"/>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4" customFormat="1" ht="6" customHeight="1" thickBot="1">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1:1024" ht="20.100000000000001" customHeight="1" thickBot="1">
      <c r="A62"/>
      <c r="B62" s="184"/>
      <c r="C62" s="185"/>
      <c r="D62" s="185"/>
      <c r="E62" s="185"/>
      <c r="F62" s="185"/>
      <c r="G62" s="186" t="s">
        <v>98</v>
      </c>
      <c r="H62" s="186"/>
      <c r="I62" s="186"/>
      <c r="J62" s="186"/>
      <c r="K62" s="186"/>
      <c r="L62" s="186"/>
      <c r="M62" s="186"/>
      <c r="N62" s="186"/>
      <c r="O62" s="186"/>
      <c r="P62" s="186"/>
      <c r="Q62" s="186"/>
      <c r="R62" s="186"/>
      <c r="S62" s="187" t="str">
        <f t="shared" ref="S62:AW62" si="1">IF(SUMIF($F$22:$F$60, "生活相談員", S22:S60)=0,"",SUMIF($F$22:$F$60,"生活相談員",S22:S60))</f>
        <v/>
      </c>
      <c r="T62" s="188" t="str">
        <f t="shared" si="1"/>
        <v/>
      </c>
      <c r="U62" s="188" t="str">
        <f t="shared" si="1"/>
        <v/>
      </c>
      <c r="V62" s="188" t="str">
        <f t="shared" si="1"/>
        <v/>
      </c>
      <c r="W62" s="188" t="str">
        <f t="shared" si="1"/>
        <v/>
      </c>
      <c r="X62" s="188" t="str">
        <f t="shared" si="1"/>
        <v/>
      </c>
      <c r="Y62" s="189" t="str">
        <f t="shared" si="1"/>
        <v/>
      </c>
      <c r="Z62" s="187" t="str">
        <f t="shared" si="1"/>
        <v/>
      </c>
      <c r="AA62" s="188" t="str">
        <f t="shared" si="1"/>
        <v/>
      </c>
      <c r="AB62" s="188" t="str">
        <f t="shared" si="1"/>
        <v/>
      </c>
      <c r="AC62" s="188" t="str">
        <f t="shared" si="1"/>
        <v/>
      </c>
      <c r="AD62" s="188" t="str">
        <f t="shared" si="1"/>
        <v/>
      </c>
      <c r="AE62" s="188" t="str">
        <f t="shared" si="1"/>
        <v/>
      </c>
      <c r="AF62" s="189" t="str">
        <f t="shared" si="1"/>
        <v/>
      </c>
      <c r="AG62" s="187" t="str">
        <f t="shared" si="1"/>
        <v/>
      </c>
      <c r="AH62" s="188" t="str">
        <f t="shared" si="1"/>
        <v/>
      </c>
      <c r="AI62" s="188" t="str">
        <f t="shared" si="1"/>
        <v/>
      </c>
      <c r="AJ62" s="188" t="str">
        <f t="shared" si="1"/>
        <v/>
      </c>
      <c r="AK62" s="188" t="str">
        <f t="shared" si="1"/>
        <v/>
      </c>
      <c r="AL62" s="188" t="str">
        <f t="shared" si="1"/>
        <v/>
      </c>
      <c r="AM62" s="189" t="str">
        <f t="shared" si="1"/>
        <v/>
      </c>
      <c r="AN62" s="187" t="str">
        <f t="shared" si="1"/>
        <v/>
      </c>
      <c r="AO62" s="188" t="str">
        <f t="shared" si="1"/>
        <v/>
      </c>
      <c r="AP62" s="188" t="str">
        <f t="shared" si="1"/>
        <v/>
      </c>
      <c r="AQ62" s="188" t="str">
        <f t="shared" si="1"/>
        <v/>
      </c>
      <c r="AR62" s="188" t="str">
        <f t="shared" si="1"/>
        <v/>
      </c>
      <c r="AS62" s="188" t="str">
        <f t="shared" si="1"/>
        <v/>
      </c>
      <c r="AT62" s="189" t="str">
        <f t="shared" si="1"/>
        <v/>
      </c>
      <c r="AU62" s="187" t="str">
        <f t="shared" si="1"/>
        <v/>
      </c>
      <c r="AV62" s="188" t="str">
        <f t="shared" si="1"/>
        <v/>
      </c>
      <c r="AW62" s="189" t="str">
        <f t="shared" si="1"/>
        <v/>
      </c>
      <c r="AX62" s="190" t="str">
        <f>IF(SUMIF($F$22:$F$60, "生活相談員", AX22:AY60)=0,"",SUMIF($F$22:$F$60,"生活相談員",AX22:AY60))</f>
        <v/>
      </c>
      <c r="AY62" s="190"/>
      <c r="AZ62" s="191" t="str">
        <f>IF(AX62="","",IF($BB$3="４週",AX62/4,IF($BB$3="暦月",AX62/('通所型サービス（1枚版）'!$BB$8/7),"")))</f>
        <v/>
      </c>
      <c r="BA62" s="191"/>
      <c r="BB62" s="192"/>
      <c r="BC62" s="192"/>
      <c r="BD62" s="192"/>
      <c r="BE62" s="192"/>
      <c r="BF62" s="192"/>
      <c r="BN62"/>
      <c r="BO62"/>
      <c r="BP62"/>
      <c r="BQ62"/>
      <c r="BR62"/>
      <c r="BS62"/>
      <c r="BT62"/>
      <c r="BU62"/>
    </row>
    <row r="63" spans="1:1024" ht="20.25" customHeight="1" thickBot="1">
      <c r="A63"/>
      <c r="B63" s="193"/>
      <c r="C63" s="194"/>
      <c r="D63" s="194"/>
      <c r="E63" s="194"/>
      <c r="F63" s="194"/>
      <c r="G63" s="195" t="s">
        <v>99</v>
      </c>
      <c r="H63" s="195"/>
      <c r="I63" s="195"/>
      <c r="J63" s="195"/>
      <c r="K63" s="195"/>
      <c r="L63" s="195"/>
      <c r="M63" s="195"/>
      <c r="N63" s="195"/>
      <c r="O63" s="195"/>
      <c r="P63" s="195"/>
      <c r="Q63" s="195"/>
      <c r="R63" s="195"/>
      <c r="S63" s="196" t="str">
        <f t="shared" ref="S63:AX63" si="2">IF(SUMIF($F$22:$F$60, "介護職員", S22:S60)=0,"",SUMIF($F$22:$F$60, "介護職員", S22:S60))</f>
        <v/>
      </c>
      <c r="T63" s="197" t="str">
        <f t="shared" si="2"/>
        <v/>
      </c>
      <c r="U63" s="197" t="str">
        <f t="shared" si="2"/>
        <v/>
      </c>
      <c r="V63" s="197" t="str">
        <f t="shared" si="2"/>
        <v/>
      </c>
      <c r="W63" s="197" t="str">
        <f t="shared" si="2"/>
        <v/>
      </c>
      <c r="X63" s="197" t="str">
        <f t="shared" si="2"/>
        <v/>
      </c>
      <c r="Y63" s="198" t="str">
        <f t="shared" si="2"/>
        <v/>
      </c>
      <c r="Z63" s="196" t="str">
        <f t="shared" si="2"/>
        <v/>
      </c>
      <c r="AA63" s="197" t="str">
        <f t="shared" si="2"/>
        <v/>
      </c>
      <c r="AB63" s="197" t="str">
        <f t="shared" si="2"/>
        <v/>
      </c>
      <c r="AC63" s="197" t="str">
        <f t="shared" si="2"/>
        <v/>
      </c>
      <c r="AD63" s="197" t="str">
        <f t="shared" si="2"/>
        <v/>
      </c>
      <c r="AE63" s="197" t="str">
        <f t="shared" si="2"/>
        <v/>
      </c>
      <c r="AF63" s="198" t="str">
        <f t="shared" si="2"/>
        <v/>
      </c>
      <c r="AG63" s="196" t="str">
        <f t="shared" si="2"/>
        <v/>
      </c>
      <c r="AH63" s="197" t="str">
        <f t="shared" si="2"/>
        <v/>
      </c>
      <c r="AI63" s="197" t="str">
        <f t="shared" si="2"/>
        <v/>
      </c>
      <c r="AJ63" s="197" t="str">
        <f t="shared" si="2"/>
        <v/>
      </c>
      <c r="AK63" s="197" t="str">
        <f t="shared" si="2"/>
        <v/>
      </c>
      <c r="AL63" s="197" t="str">
        <f t="shared" si="2"/>
        <v/>
      </c>
      <c r="AM63" s="198" t="str">
        <f t="shared" si="2"/>
        <v/>
      </c>
      <c r="AN63" s="196" t="str">
        <f t="shared" si="2"/>
        <v/>
      </c>
      <c r="AO63" s="197" t="str">
        <f t="shared" si="2"/>
        <v/>
      </c>
      <c r="AP63" s="197" t="str">
        <f t="shared" si="2"/>
        <v/>
      </c>
      <c r="AQ63" s="197" t="str">
        <f t="shared" si="2"/>
        <v/>
      </c>
      <c r="AR63" s="197" t="str">
        <f t="shared" si="2"/>
        <v/>
      </c>
      <c r="AS63" s="197" t="str">
        <f t="shared" si="2"/>
        <v/>
      </c>
      <c r="AT63" s="198" t="str">
        <f t="shared" si="2"/>
        <v/>
      </c>
      <c r="AU63" s="196" t="str">
        <f t="shared" si="2"/>
        <v/>
      </c>
      <c r="AV63" s="197" t="str">
        <f t="shared" si="2"/>
        <v/>
      </c>
      <c r="AW63" s="198" t="str">
        <f t="shared" si="2"/>
        <v/>
      </c>
      <c r="AX63" s="199" t="str">
        <f t="shared" si="2"/>
        <v/>
      </c>
      <c r="AY63" s="199"/>
      <c r="AZ63" s="200" t="str">
        <f>IF(AX63="","",IF($BB$3="４週",AX63/4,IF($BB$3="暦月",AX63/('通所型サービス（1枚版）'!$BB$8/7),"")))</f>
        <v/>
      </c>
      <c r="BA63" s="200"/>
      <c r="BB63" s="192"/>
      <c r="BC63" s="192"/>
      <c r="BD63" s="192"/>
      <c r="BE63" s="192"/>
      <c r="BF63" s="192"/>
      <c r="BN63"/>
      <c r="BO63"/>
      <c r="BP63"/>
      <c r="BQ63"/>
      <c r="BR63"/>
      <c r="BS63"/>
      <c r="BT63"/>
      <c r="BU63"/>
    </row>
    <row r="64" spans="1:1024" ht="20.25" customHeight="1" thickBot="1">
      <c r="A64"/>
      <c r="B64" s="193"/>
      <c r="C64" s="194"/>
      <c r="D64" s="194"/>
      <c r="E64" s="194"/>
      <c r="F64" s="194"/>
      <c r="G64" s="195" t="s">
        <v>100</v>
      </c>
      <c r="H64" s="195"/>
      <c r="I64" s="195"/>
      <c r="J64" s="195"/>
      <c r="K64" s="195"/>
      <c r="L64" s="195"/>
      <c r="M64" s="195"/>
      <c r="N64" s="195"/>
      <c r="O64" s="195"/>
      <c r="P64" s="195"/>
      <c r="Q64" s="195"/>
      <c r="R64" s="195"/>
      <c r="S64" s="201"/>
      <c r="T64" s="202"/>
      <c r="U64" s="202"/>
      <c r="V64" s="202"/>
      <c r="W64" s="202"/>
      <c r="X64" s="202"/>
      <c r="Y64" s="203"/>
      <c r="Z64" s="201"/>
      <c r="AA64" s="202"/>
      <c r="AB64" s="202"/>
      <c r="AC64" s="202"/>
      <c r="AD64" s="202"/>
      <c r="AE64" s="202"/>
      <c r="AF64" s="203"/>
      <c r="AG64" s="201"/>
      <c r="AH64" s="202"/>
      <c r="AI64" s="202"/>
      <c r="AJ64" s="202"/>
      <c r="AK64" s="202"/>
      <c r="AL64" s="202"/>
      <c r="AM64" s="203"/>
      <c r="AN64" s="201"/>
      <c r="AO64" s="202"/>
      <c r="AP64" s="202"/>
      <c r="AQ64" s="202"/>
      <c r="AR64" s="202"/>
      <c r="AS64" s="202"/>
      <c r="AT64" s="203"/>
      <c r="AU64" s="201"/>
      <c r="AV64" s="202"/>
      <c r="AW64" s="203"/>
      <c r="AX64" s="204"/>
      <c r="AY64" s="204"/>
      <c r="AZ64" s="204"/>
      <c r="BA64" s="204"/>
      <c r="BB64" s="192"/>
      <c r="BC64" s="192"/>
      <c r="BD64" s="192"/>
      <c r="BE64" s="192"/>
      <c r="BF64" s="192"/>
      <c r="BN64"/>
      <c r="BO64"/>
      <c r="BP64"/>
      <c r="BQ64"/>
      <c r="BR64"/>
      <c r="BS64"/>
      <c r="BT64"/>
      <c r="BU64"/>
    </row>
    <row r="65" spans="1:73" ht="20.25" customHeight="1" thickBot="1">
      <c r="A65"/>
      <c r="B65" s="193"/>
      <c r="C65" s="194"/>
      <c r="D65" s="194"/>
      <c r="E65" s="194"/>
      <c r="F65" s="194"/>
      <c r="G65" s="195" t="s">
        <v>101</v>
      </c>
      <c r="H65" s="195"/>
      <c r="I65" s="195"/>
      <c r="J65" s="195"/>
      <c r="K65" s="195"/>
      <c r="L65" s="195"/>
      <c r="M65" s="195"/>
      <c r="N65" s="195"/>
      <c r="O65" s="195"/>
      <c r="P65" s="195"/>
      <c r="Q65" s="195"/>
      <c r="R65" s="195"/>
      <c r="S65" s="201"/>
      <c r="T65" s="202"/>
      <c r="U65" s="202"/>
      <c r="V65" s="202"/>
      <c r="W65" s="202"/>
      <c r="X65" s="202"/>
      <c r="Y65" s="203"/>
      <c r="Z65" s="201"/>
      <c r="AA65" s="202"/>
      <c r="AB65" s="202"/>
      <c r="AC65" s="202"/>
      <c r="AD65" s="202"/>
      <c r="AE65" s="202"/>
      <c r="AF65" s="203"/>
      <c r="AG65" s="201"/>
      <c r="AH65" s="202"/>
      <c r="AI65" s="202"/>
      <c r="AJ65" s="202"/>
      <c r="AK65" s="202"/>
      <c r="AL65" s="202"/>
      <c r="AM65" s="203"/>
      <c r="AN65" s="201"/>
      <c r="AO65" s="202"/>
      <c r="AP65" s="202"/>
      <c r="AQ65" s="202"/>
      <c r="AR65" s="202"/>
      <c r="AS65" s="202"/>
      <c r="AT65" s="203"/>
      <c r="AU65" s="201"/>
      <c r="AV65" s="202"/>
      <c r="AW65" s="203"/>
      <c r="AX65" s="204"/>
      <c r="AY65" s="204"/>
      <c r="AZ65" s="204"/>
      <c r="BA65" s="204"/>
      <c r="BB65" s="192"/>
      <c r="BC65" s="192"/>
      <c r="BD65" s="192"/>
      <c r="BE65" s="192"/>
      <c r="BF65" s="192"/>
      <c r="BN65"/>
      <c r="BO65"/>
      <c r="BP65"/>
      <c r="BQ65"/>
      <c r="BR65"/>
      <c r="BS65"/>
      <c r="BT65"/>
      <c r="BU65"/>
    </row>
    <row r="66" spans="1:73" ht="20.25" customHeight="1" thickBot="1">
      <c r="A66"/>
      <c r="B66" s="205"/>
      <c r="C66" s="206"/>
      <c r="D66" s="206"/>
      <c r="E66" s="206"/>
      <c r="F66" s="206"/>
      <c r="G66" s="207" t="s">
        <v>102</v>
      </c>
      <c r="H66" s="207"/>
      <c r="I66" s="207"/>
      <c r="J66" s="207"/>
      <c r="K66" s="207"/>
      <c r="L66" s="207"/>
      <c r="M66" s="207"/>
      <c r="N66" s="207"/>
      <c r="O66" s="207"/>
      <c r="P66" s="207"/>
      <c r="Q66" s="207"/>
      <c r="R66" s="207"/>
      <c r="S66" s="208" t="str">
        <f t="shared" ref="S66:AW66" si="3">IF(S65&lt;&gt;"",IF(S64&gt;15,((S64-15)/5+1)*S65,S65),"")</f>
        <v/>
      </c>
      <c r="T66" s="209" t="str">
        <f t="shared" si="3"/>
        <v/>
      </c>
      <c r="U66" s="209" t="str">
        <f t="shared" si="3"/>
        <v/>
      </c>
      <c r="V66" s="209" t="str">
        <f t="shared" si="3"/>
        <v/>
      </c>
      <c r="W66" s="209" t="str">
        <f t="shared" si="3"/>
        <v/>
      </c>
      <c r="X66" s="209" t="str">
        <f t="shared" si="3"/>
        <v/>
      </c>
      <c r="Y66" s="210" t="str">
        <f t="shared" si="3"/>
        <v/>
      </c>
      <c r="Z66" s="208" t="str">
        <f t="shared" si="3"/>
        <v/>
      </c>
      <c r="AA66" s="209" t="str">
        <f t="shared" si="3"/>
        <v/>
      </c>
      <c r="AB66" s="209" t="str">
        <f t="shared" si="3"/>
        <v/>
      </c>
      <c r="AC66" s="209" t="str">
        <f t="shared" si="3"/>
        <v/>
      </c>
      <c r="AD66" s="209" t="str">
        <f t="shared" si="3"/>
        <v/>
      </c>
      <c r="AE66" s="209" t="str">
        <f t="shared" si="3"/>
        <v/>
      </c>
      <c r="AF66" s="210" t="str">
        <f t="shared" si="3"/>
        <v/>
      </c>
      <c r="AG66" s="208" t="str">
        <f t="shared" si="3"/>
        <v/>
      </c>
      <c r="AH66" s="209" t="str">
        <f t="shared" si="3"/>
        <v/>
      </c>
      <c r="AI66" s="209" t="str">
        <f t="shared" si="3"/>
        <v/>
      </c>
      <c r="AJ66" s="209" t="str">
        <f t="shared" si="3"/>
        <v/>
      </c>
      <c r="AK66" s="209" t="str">
        <f t="shared" si="3"/>
        <v/>
      </c>
      <c r="AL66" s="209" t="str">
        <f t="shared" si="3"/>
        <v/>
      </c>
      <c r="AM66" s="210" t="str">
        <f t="shared" si="3"/>
        <v/>
      </c>
      <c r="AN66" s="208" t="str">
        <f t="shared" si="3"/>
        <v/>
      </c>
      <c r="AO66" s="209" t="str">
        <f t="shared" si="3"/>
        <v/>
      </c>
      <c r="AP66" s="209" t="str">
        <f t="shared" si="3"/>
        <v/>
      </c>
      <c r="AQ66" s="209" t="str">
        <f t="shared" si="3"/>
        <v/>
      </c>
      <c r="AR66" s="209" t="str">
        <f t="shared" si="3"/>
        <v/>
      </c>
      <c r="AS66" s="209" t="str">
        <f t="shared" si="3"/>
        <v/>
      </c>
      <c r="AT66" s="210" t="str">
        <f t="shared" si="3"/>
        <v/>
      </c>
      <c r="AU66" s="196" t="str">
        <f t="shared" si="3"/>
        <v/>
      </c>
      <c r="AV66" s="197" t="str">
        <f t="shared" si="3"/>
        <v/>
      </c>
      <c r="AW66" s="198" t="str">
        <f t="shared" si="3"/>
        <v/>
      </c>
      <c r="AX66" s="204"/>
      <c r="AY66" s="204"/>
      <c r="AZ66" s="204"/>
      <c r="BA66" s="204"/>
      <c r="BB66" s="192"/>
      <c r="BC66" s="192"/>
      <c r="BD66" s="192"/>
      <c r="BE66" s="192"/>
      <c r="BF66" s="192"/>
      <c r="BN66"/>
      <c r="BO66"/>
      <c r="BP66"/>
      <c r="BQ66"/>
      <c r="BR66"/>
      <c r="BS66"/>
      <c r="BT66"/>
      <c r="BU66"/>
    </row>
    <row r="67" spans="1:73" ht="18.75" customHeight="1" thickBot="1">
      <c r="A67"/>
      <c r="B67" s="211" t="s">
        <v>103</v>
      </c>
      <c r="C67" s="211"/>
      <c r="D67" s="211"/>
      <c r="E67" s="211"/>
      <c r="F67" s="211"/>
      <c r="G67" s="211"/>
      <c r="H67" s="211"/>
      <c r="I67" s="211"/>
      <c r="J67" s="211"/>
      <c r="K67" s="211"/>
      <c r="L67" s="212" t="s">
        <v>17</v>
      </c>
      <c r="M67" s="212"/>
      <c r="N67" s="212"/>
      <c r="O67" s="212"/>
      <c r="P67" s="212"/>
      <c r="Q67" s="212"/>
      <c r="R67" s="212"/>
      <c r="S67" s="213" t="str">
        <f t="shared" ref="S67:AH71" si="4">IF($L67="","",IF(COUNTIFS($F$22:$F$60,$L67,S$22:S$60,"&gt;0")=0,"",COUNTIFS($F$22:$F$60,$L67,S$22:S$60,"&gt;0")))</f>
        <v/>
      </c>
      <c r="T67" s="214" t="str">
        <f t="shared" si="4"/>
        <v/>
      </c>
      <c r="U67" s="214" t="str">
        <f t="shared" si="4"/>
        <v/>
      </c>
      <c r="V67" s="214" t="str">
        <f t="shared" si="4"/>
        <v/>
      </c>
      <c r="W67" s="214" t="str">
        <f t="shared" si="4"/>
        <v/>
      </c>
      <c r="X67" s="214" t="str">
        <f t="shared" si="4"/>
        <v/>
      </c>
      <c r="Y67" s="215" t="str">
        <f t="shared" si="4"/>
        <v/>
      </c>
      <c r="Z67" s="216" t="str">
        <f t="shared" si="4"/>
        <v/>
      </c>
      <c r="AA67" s="214" t="str">
        <f t="shared" si="4"/>
        <v/>
      </c>
      <c r="AB67" s="214" t="str">
        <f t="shared" si="4"/>
        <v/>
      </c>
      <c r="AC67" s="214" t="str">
        <f t="shared" si="4"/>
        <v/>
      </c>
      <c r="AD67" s="214" t="str">
        <f t="shared" si="4"/>
        <v/>
      </c>
      <c r="AE67" s="214" t="str">
        <f t="shared" si="4"/>
        <v/>
      </c>
      <c r="AF67" s="215" t="str">
        <f t="shared" si="4"/>
        <v/>
      </c>
      <c r="AG67" s="214" t="str">
        <f t="shared" si="4"/>
        <v/>
      </c>
      <c r="AH67" s="214" t="str">
        <f t="shared" si="4"/>
        <v/>
      </c>
      <c r="AI67" s="214" t="str">
        <f t="shared" ref="AI67:AW71" si="5">IF($L67="","",IF(COUNTIFS($F$22:$F$60,$L67,AI$22:AI$60,"&gt;0")=0,"",COUNTIFS($F$22:$F$60,$L67,AI$22:AI$60,"&gt;0")))</f>
        <v/>
      </c>
      <c r="AJ67" s="214" t="str">
        <f t="shared" si="5"/>
        <v/>
      </c>
      <c r="AK67" s="214" t="str">
        <f t="shared" si="5"/>
        <v/>
      </c>
      <c r="AL67" s="214" t="str">
        <f t="shared" si="5"/>
        <v/>
      </c>
      <c r="AM67" s="215" t="str">
        <f t="shared" si="5"/>
        <v/>
      </c>
      <c r="AN67" s="214" t="str">
        <f t="shared" si="5"/>
        <v/>
      </c>
      <c r="AO67" s="214" t="str">
        <f t="shared" si="5"/>
        <v/>
      </c>
      <c r="AP67" s="214" t="str">
        <f t="shared" si="5"/>
        <v/>
      </c>
      <c r="AQ67" s="214" t="str">
        <f t="shared" si="5"/>
        <v/>
      </c>
      <c r="AR67" s="214" t="str">
        <f t="shared" si="5"/>
        <v/>
      </c>
      <c r="AS67" s="214" t="str">
        <f t="shared" si="5"/>
        <v/>
      </c>
      <c r="AT67" s="215" t="str">
        <f t="shared" si="5"/>
        <v/>
      </c>
      <c r="AU67" s="214" t="str">
        <f t="shared" si="5"/>
        <v/>
      </c>
      <c r="AV67" s="214" t="str">
        <f t="shared" si="5"/>
        <v/>
      </c>
      <c r="AW67" s="215" t="str">
        <f t="shared" si="5"/>
        <v/>
      </c>
      <c r="AX67" s="204"/>
      <c r="AY67" s="204"/>
      <c r="AZ67" s="204"/>
      <c r="BA67" s="204"/>
      <c r="BB67" s="192"/>
      <c r="BC67" s="192"/>
      <c r="BD67" s="192"/>
      <c r="BE67" s="192"/>
      <c r="BF67" s="192"/>
      <c r="BN67"/>
      <c r="BO67"/>
      <c r="BP67"/>
      <c r="BQ67"/>
      <c r="BR67"/>
      <c r="BS67"/>
      <c r="BT67"/>
      <c r="BU67"/>
    </row>
    <row r="68" spans="1:73" ht="18.75" customHeight="1" thickBot="1">
      <c r="A68"/>
      <c r="B68" s="211"/>
      <c r="C68" s="211"/>
      <c r="D68" s="211"/>
      <c r="E68" s="211"/>
      <c r="F68" s="211"/>
      <c r="G68" s="211"/>
      <c r="H68" s="211"/>
      <c r="I68" s="211"/>
      <c r="J68" s="211"/>
      <c r="K68" s="211"/>
      <c r="L68" s="217" t="s">
        <v>18</v>
      </c>
      <c r="M68" s="217"/>
      <c r="N68" s="217"/>
      <c r="O68" s="217"/>
      <c r="P68" s="217"/>
      <c r="Q68" s="217"/>
      <c r="R68" s="217"/>
      <c r="S68" s="218" t="str">
        <f t="shared" si="4"/>
        <v/>
      </c>
      <c r="T68" s="219" t="str">
        <f t="shared" si="4"/>
        <v/>
      </c>
      <c r="U68" s="219" t="str">
        <f t="shared" si="4"/>
        <v/>
      </c>
      <c r="V68" s="219" t="str">
        <f t="shared" si="4"/>
        <v/>
      </c>
      <c r="W68" s="219" t="str">
        <f t="shared" si="4"/>
        <v/>
      </c>
      <c r="X68" s="219" t="str">
        <f t="shared" si="4"/>
        <v/>
      </c>
      <c r="Y68" s="220" t="str">
        <f t="shared" si="4"/>
        <v/>
      </c>
      <c r="Z68" s="221" t="str">
        <f t="shared" si="4"/>
        <v/>
      </c>
      <c r="AA68" s="219" t="str">
        <f t="shared" si="4"/>
        <v/>
      </c>
      <c r="AB68" s="219" t="str">
        <f t="shared" si="4"/>
        <v/>
      </c>
      <c r="AC68" s="219" t="str">
        <f t="shared" si="4"/>
        <v/>
      </c>
      <c r="AD68" s="219" t="str">
        <f t="shared" si="4"/>
        <v/>
      </c>
      <c r="AE68" s="219" t="str">
        <f t="shared" si="4"/>
        <v/>
      </c>
      <c r="AF68" s="220" t="str">
        <f t="shared" si="4"/>
        <v/>
      </c>
      <c r="AG68" s="219" t="str">
        <f t="shared" si="4"/>
        <v/>
      </c>
      <c r="AH68" s="219" t="str">
        <f t="shared" si="4"/>
        <v/>
      </c>
      <c r="AI68" s="219" t="str">
        <f t="shared" si="5"/>
        <v/>
      </c>
      <c r="AJ68" s="219" t="str">
        <f t="shared" si="5"/>
        <v/>
      </c>
      <c r="AK68" s="219" t="str">
        <f t="shared" si="5"/>
        <v/>
      </c>
      <c r="AL68" s="219" t="str">
        <f t="shared" si="5"/>
        <v/>
      </c>
      <c r="AM68" s="220" t="str">
        <f t="shared" si="5"/>
        <v/>
      </c>
      <c r="AN68" s="219" t="str">
        <f t="shared" si="5"/>
        <v/>
      </c>
      <c r="AO68" s="219" t="str">
        <f t="shared" si="5"/>
        <v/>
      </c>
      <c r="AP68" s="219" t="str">
        <f t="shared" si="5"/>
        <v/>
      </c>
      <c r="AQ68" s="219" t="str">
        <f t="shared" si="5"/>
        <v/>
      </c>
      <c r="AR68" s="219" t="str">
        <f t="shared" si="5"/>
        <v/>
      </c>
      <c r="AS68" s="219" t="str">
        <f t="shared" si="5"/>
        <v/>
      </c>
      <c r="AT68" s="220" t="str">
        <f t="shared" si="5"/>
        <v/>
      </c>
      <c r="AU68" s="219" t="str">
        <f t="shared" si="5"/>
        <v/>
      </c>
      <c r="AV68" s="219" t="str">
        <f t="shared" si="5"/>
        <v/>
      </c>
      <c r="AW68" s="220" t="str">
        <f t="shared" si="5"/>
        <v/>
      </c>
      <c r="AX68" s="204"/>
      <c r="AY68" s="204"/>
      <c r="AZ68" s="204"/>
      <c r="BA68" s="204"/>
      <c r="BB68" s="192"/>
      <c r="BC68" s="192"/>
      <c r="BD68" s="192"/>
      <c r="BE68" s="192"/>
      <c r="BF68" s="192"/>
      <c r="BN68"/>
      <c r="BO68"/>
      <c r="BP68"/>
      <c r="BQ68"/>
      <c r="BR68"/>
      <c r="BS68"/>
      <c r="BT68"/>
      <c r="BU68"/>
    </row>
    <row r="69" spans="1:73" ht="18.75" customHeight="1" thickBot="1">
      <c r="A69"/>
      <c r="B69" s="211"/>
      <c r="C69" s="211"/>
      <c r="D69" s="211"/>
      <c r="E69" s="211"/>
      <c r="F69" s="211"/>
      <c r="G69" s="211"/>
      <c r="H69" s="211"/>
      <c r="I69" s="211"/>
      <c r="J69" s="211"/>
      <c r="K69" s="211"/>
      <c r="L69" s="217" t="s">
        <v>19</v>
      </c>
      <c r="M69" s="217"/>
      <c r="N69" s="217"/>
      <c r="O69" s="217"/>
      <c r="P69" s="217"/>
      <c r="Q69" s="217"/>
      <c r="R69" s="217"/>
      <c r="S69" s="218" t="str">
        <f t="shared" si="4"/>
        <v/>
      </c>
      <c r="T69" s="219" t="str">
        <f t="shared" si="4"/>
        <v/>
      </c>
      <c r="U69" s="219" t="str">
        <f t="shared" si="4"/>
        <v/>
      </c>
      <c r="V69" s="219" t="str">
        <f t="shared" si="4"/>
        <v/>
      </c>
      <c r="W69" s="219" t="str">
        <f t="shared" si="4"/>
        <v/>
      </c>
      <c r="X69" s="219" t="str">
        <f t="shared" si="4"/>
        <v/>
      </c>
      <c r="Y69" s="220" t="str">
        <f t="shared" si="4"/>
        <v/>
      </c>
      <c r="Z69" s="221" t="str">
        <f t="shared" si="4"/>
        <v/>
      </c>
      <c r="AA69" s="219" t="str">
        <f t="shared" si="4"/>
        <v/>
      </c>
      <c r="AB69" s="219" t="str">
        <f t="shared" si="4"/>
        <v/>
      </c>
      <c r="AC69" s="219" t="str">
        <f t="shared" si="4"/>
        <v/>
      </c>
      <c r="AD69" s="219" t="str">
        <f t="shared" si="4"/>
        <v/>
      </c>
      <c r="AE69" s="219" t="str">
        <f t="shared" si="4"/>
        <v/>
      </c>
      <c r="AF69" s="220" t="str">
        <f t="shared" si="4"/>
        <v/>
      </c>
      <c r="AG69" s="219" t="str">
        <f t="shared" si="4"/>
        <v/>
      </c>
      <c r="AH69" s="219" t="str">
        <f t="shared" si="4"/>
        <v/>
      </c>
      <c r="AI69" s="219" t="str">
        <f t="shared" si="5"/>
        <v/>
      </c>
      <c r="AJ69" s="219" t="str">
        <f t="shared" si="5"/>
        <v/>
      </c>
      <c r="AK69" s="219" t="str">
        <f t="shared" si="5"/>
        <v/>
      </c>
      <c r="AL69" s="219" t="str">
        <f t="shared" si="5"/>
        <v/>
      </c>
      <c r="AM69" s="220" t="str">
        <f t="shared" si="5"/>
        <v/>
      </c>
      <c r="AN69" s="219" t="str">
        <f t="shared" si="5"/>
        <v/>
      </c>
      <c r="AO69" s="219" t="str">
        <f t="shared" si="5"/>
        <v/>
      </c>
      <c r="AP69" s="219" t="str">
        <f t="shared" si="5"/>
        <v/>
      </c>
      <c r="AQ69" s="219" t="str">
        <f t="shared" si="5"/>
        <v/>
      </c>
      <c r="AR69" s="219" t="str">
        <f t="shared" si="5"/>
        <v/>
      </c>
      <c r="AS69" s="219" t="str">
        <f t="shared" si="5"/>
        <v/>
      </c>
      <c r="AT69" s="220" t="str">
        <f t="shared" si="5"/>
        <v/>
      </c>
      <c r="AU69" s="219" t="str">
        <f t="shared" si="5"/>
        <v/>
      </c>
      <c r="AV69" s="219" t="str">
        <f t="shared" si="5"/>
        <v/>
      </c>
      <c r="AW69" s="220" t="str">
        <f t="shared" si="5"/>
        <v/>
      </c>
      <c r="AX69" s="204"/>
      <c r="AY69" s="204"/>
      <c r="AZ69" s="204"/>
      <c r="BA69" s="204"/>
      <c r="BB69" s="192"/>
      <c r="BC69" s="192"/>
      <c r="BD69" s="192"/>
      <c r="BE69" s="192"/>
      <c r="BF69" s="192"/>
      <c r="BN69"/>
      <c r="BO69"/>
      <c r="BP69"/>
      <c r="BQ69"/>
      <c r="BR69"/>
      <c r="BS69"/>
      <c r="BT69"/>
      <c r="BU69"/>
    </row>
    <row r="70" spans="1:73" ht="18.75" customHeight="1" thickBot="1">
      <c r="A70"/>
      <c r="B70" s="211"/>
      <c r="C70" s="211"/>
      <c r="D70" s="211"/>
      <c r="E70" s="211"/>
      <c r="F70" s="211"/>
      <c r="G70" s="211"/>
      <c r="H70" s="211"/>
      <c r="I70" s="211"/>
      <c r="J70" s="211"/>
      <c r="K70" s="211"/>
      <c r="L70" s="217" t="s">
        <v>20</v>
      </c>
      <c r="M70" s="217"/>
      <c r="N70" s="217"/>
      <c r="O70" s="217"/>
      <c r="P70" s="217"/>
      <c r="Q70" s="217"/>
      <c r="R70" s="217"/>
      <c r="S70" s="218" t="str">
        <f t="shared" si="4"/>
        <v/>
      </c>
      <c r="T70" s="219" t="str">
        <f t="shared" si="4"/>
        <v/>
      </c>
      <c r="U70" s="219" t="str">
        <f t="shared" si="4"/>
        <v/>
      </c>
      <c r="V70" s="219" t="str">
        <f t="shared" si="4"/>
        <v/>
      </c>
      <c r="W70" s="219" t="str">
        <f t="shared" si="4"/>
        <v/>
      </c>
      <c r="X70" s="219" t="str">
        <f t="shared" si="4"/>
        <v/>
      </c>
      <c r="Y70" s="220" t="str">
        <f t="shared" si="4"/>
        <v/>
      </c>
      <c r="Z70" s="221" t="str">
        <f t="shared" si="4"/>
        <v/>
      </c>
      <c r="AA70" s="219" t="str">
        <f t="shared" si="4"/>
        <v/>
      </c>
      <c r="AB70" s="219" t="str">
        <f t="shared" si="4"/>
        <v/>
      </c>
      <c r="AC70" s="219" t="str">
        <f t="shared" si="4"/>
        <v/>
      </c>
      <c r="AD70" s="219" t="str">
        <f t="shared" si="4"/>
        <v/>
      </c>
      <c r="AE70" s="219" t="str">
        <f t="shared" si="4"/>
        <v/>
      </c>
      <c r="AF70" s="220" t="str">
        <f t="shared" si="4"/>
        <v/>
      </c>
      <c r="AG70" s="219" t="str">
        <f t="shared" si="4"/>
        <v/>
      </c>
      <c r="AH70" s="219" t="str">
        <f t="shared" si="4"/>
        <v/>
      </c>
      <c r="AI70" s="219" t="str">
        <f t="shared" si="5"/>
        <v/>
      </c>
      <c r="AJ70" s="219" t="str">
        <f t="shared" si="5"/>
        <v/>
      </c>
      <c r="AK70" s="219" t="str">
        <f t="shared" si="5"/>
        <v/>
      </c>
      <c r="AL70" s="219" t="str">
        <f t="shared" si="5"/>
        <v/>
      </c>
      <c r="AM70" s="220" t="str">
        <f t="shared" si="5"/>
        <v/>
      </c>
      <c r="AN70" s="219" t="str">
        <f t="shared" si="5"/>
        <v/>
      </c>
      <c r="AO70" s="219" t="str">
        <f t="shared" si="5"/>
        <v/>
      </c>
      <c r="AP70" s="219" t="str">
        <f t="shared" si="5"/>
        <v/>
      </c>
      <c r="AQ70" s="219" t="str">
        <f t="shared" si="5"/>
        <v/>
      </c>
      <c r="AR70" s="219" t="str">
        <f t="shared" si="5"/>
        <v/>
      </c>
      <c r="AS70" s="219" t="str">
        <f t="shared" si="5"/>
        <v/>
      </c>
      <c r="AT70" s="220" t="str">
        <f t="shared" si="5"/>
        <v/>
      </c>
      <c r="AU70" s="219" t="str">
        <f t="shared" si="5"/>
        <v/>
      </c>
      <c r="AV70" s="219" t="str">
        <f t="shared" si="5"/>
        <v/>
      </c>
      <c r="AW70" s="220" t="str">
        <f t="shared" si="5"/>
        <v/>
      </c>
      <c r="AX70" s="204"/>
      <c r="AY70" s="204"/>
      <c r="AZ70" s="204"/>
      <c r="BA70" s="204"/>
      <c r="BB70" s="192"/>
      <c r="BC70" s="192"/>
      <c r="BD70" s="192"/>
      <c r="BE70" s="192"/>
      <c r="BF70" s="192"/>
      <c r="BN70"/>
      <c r="BO70"/>
      <c r="BP70"/>
      <c r="BQ70"/>
      <c r="BR70"/>
      <c r="BS70"/>
      <c r="BT70"/>
      <c r="BU70"/>
    </row>
    <row r="71" spans="1:73" ht="18.75" customHeight="1" thickBot="1">
      <c r="A71"/>
      <c r="B71" s="211"/>
      <c r="C71" s="211"/>
      <c r="D71" s="211"/>
      <c r="E71" s="211"/>
      <c r="F71" s="211"/>
      <c r="G71" s="211"/>
      <c r="H71" s="211"/>
      <c r="I71" s="211"/>
      <c r="J71" s="211"/>
      <c r="K71" s="211"/>
      <c r="L71" s="222"/>
      <c r="M71" s="222"/>
      <c r="N71" s="222"/>
      <c r="O71" s="222"/>
      <c r="P71" s="222"/>
      <c r="Q71" s="222"/>
      <c r="R71" s="222"/>
      <c r="S71" s="223" t="str">
        <f t="shared" si="4"/>
        <v/>
      </c>
      <c r="T71" s="224" t="str">
        <f t="shared" si="4"/>
        <v/>
      </c>
      <c r="U71" s="224" t="str">
        <f t="shared" si="4"/>
        <v/>
      </c>
      <c r="V71" s="224" t="str">
        <f t="shared" si="4"/>
        <v/>
      </c>
      <c r="W71" s="224" t="str">
        <f t="shared" si="4"/>
        <v/>
      </c>
      <c r="X71" s="224" t="str">
        <f t="shared" si="4"/>
        <v/>
      </c>
      <c r="Y71" s="225" t="str">
        <f t="shared" si="4"/>
        <v/>
      </c>
      <c r="Z71" s="226" t="str">
        <f t="shared" si="4"/>
        <v/>
      </c>
      <c r="AA71" s="224" t="str">
        <f t="shared" si="4"/>
        <v/>
      </c>
      <c r="AB71" s="224" t="str">
        <f t="shared" si="4"/>
        <v/>
      </c>
      <c r="AC71" s="224" t="str">
        <f t="shared" si="4"/>
        <v/>
      </c>
      <c r="AD71" s="224" t="str">
        <f t="shared" si="4"/>
        <v/>
      </c>
      <c r="AE71" s="224" t="str">
        <f t="shared" si="4"/>
        <v/>
      </c>
      <c r="AF71" s="225" t="str">
        <f t="shared" si="4"/>
        <v/>
      </c>
      <c r="AG71" s="224" t="str">
        <f t="shared" si="4"/>
        <v/>
      </c>
      <c r="AH71" s="224" t="str">
        <f t="shared" si="4"/>
        <v/>
      </c>
      <c r="AI71" s="224" t="str">
        <f t="shared" si="5"/>
        <v/>
      </c>
      <c r="AJ71" s="224" t="str">
        <f t="shared" si="5"/>
        <v/>
      </c>
      <c r="AK71" s="224" t="str">
        <f t="shared" si="5"/>
        <v/>
      </c>
      <c r="AL71" s="224" t="str">
        <f t="shared" si="5"/>
        <v/>
      </c>
      <c r="AM71" s="225" t="str">
        <f t="shared" si="5"/>
        <v/>
      </c>
      <c r="AN71" s="224" t="str">
        <f t="shared" si="5"/>
        <v/>
      </c>
      <c r="AO71" s="224" t="str">
        <f t="shared" si="5"/>
        <v/>
      </c>
      <c r="AP71" s="224" t="str">
        <f t="shared" si="5"/>
        <v/>
      </c>
      <c r="AQ71" s="224" t="str">
        <f t="shared" si="5"/>
        <v/>
      </c>
      <c r="AR71" s="224" t="str">
        <f t="shared" si="5"/>
        <v/>
      </c>
      <c r="AS71" s="224" t="str">
        <f t="shared" si="5"/>
        <v/>
      </c>
      <c r="AT71" s="225" t="str">
        <f t="shared" si="5"/>
        <v/>
      </c>
      <c r="AU71" s="224" t="str">
        <f t="shared" si="5"/>
        <v/>
      </c>
      <c r="AV71" s="224" t="str">
        <f t="shared" si="5"/>
        <v/>
      </c>
      <c r="AW71" s="225" t="str">
        <f t="shared" si="5"/>
        <v/>
      </c>
      <c r="AX71" s="204"/>
      <c r="AY71" s="204"/>
      <c r="AZ71" s="204"/>
      <c r="BA71" s="204"/>
      <c r="BB71" s="192"/>
      <c r="BC71" s="192"/>
      <c r="BD71" s="192"/>
      <c r="BE71" s="192"/>
      <c r="BF71" s="192"/>
      <c r="BN71"/>
      <c r="BO71"/>
      <c r="BP71"/>
      <c r="BQ71"/>
      <c r="BR71"/>
      <c r="BS71"/>
      <c r="BT71"/>
      <c r="BU71"/>
    </row>
    <row r="72" spans="1:73" ht="13.5" customHeight="1"/>
    <row r="73" spans="1:73" ht="11.45" customHeight="1"/>
  </sheetData>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
    <cfRule type="expression" dxfId="545" priority="1">
      <formula>INDIRECT(ADDRESS(ROW(),COLUMN()))=TRUNC(INDIRECT(ADDRESS(ROW(),COLUMN())))</formula>
    </cfRule>
  </conditionalFormatting>
  <conditionalFormatting sqref="T24:Y24">
    <cfRule type="expression" dxfId="544" priority="2">
      <formula>INDIRECT(ADDRESS(ROW(),COLUMN()))=TRUNC(INDIRECT(ADDRESS(ROW(),COLUMN())))</formula>
    </cfRule>
  </conditionalFormatting>
  <conditionalFormatting sqref="T23:Y23">
    <cfRule type="expression" dxfId="543" priority="3">
      <formula>INDIRECT(ADDRESS(ROW(),COLUMN()))=TRUNC(INDIRECT(ADDRESS(ROW(),COLUMN())))</formula>
    </cfRule>
  </conditionalFormatting>
  <conditionalFormatting sqref="AX23:BA24">
    <cfRule type="expression" dxfId="542" priority="4">
      <formula>INDIRECT(ADDRESS(ROW(),COLUMN()))=TRUNC(INDIRECT(ADDRESS(ROW(),COLUMN())))</formula>
    </cfRule>
  </conditionalFormatting>
  <conditionalFormatting sqref="BC14:BD14">
    <cfRule type="expression" dxfId="541" priority="5">
      <formula>INDIRECT(ADDRESS(ROW(),COLUMN()))=TRUNC(INDIRECT(ADDRESS(ROW(),COLUMN())))</formula>
    </cfRule>
  </conditionalFormatting>
  <conditionalFormatting sqref="Z24">
    <cfRule type="expression" dxfId="540" priority="6">
      <formula>INDIRECT(ADDRESS(ROW(),COLUMN()))=TRUNC(INDIRECT(ADDRESS(ROW(),COLUMN())))</formula>
    </cfRule>
  </conditionalFormatting>
  <conditionalFormatting sqref="Z23">
    <cfRule type="expression" dxfId="539" priority="7">
      <formula>INDIRECT(ADDRESS(ROW(),COLUMN()))=TRUNC(INDIRECT(ADDRESS(ROW(),COLUMN())))</formula>
    </cfRule>
  </conditionalFormatting>
  <conditionalFormatting sqref="AA24:AF24">
    <cfRule type="expression" dxfId="538" priority="8">
      <formula>INDIRECT(ADDRESS(ROW(),COLUMN()))=TRUNC(INDIRECT(ADDRESS(ROW(),COLUMN())))</formula>
    </cfRule>
  </conditionalFormatting>
  <conditionalFormatting sqref="AA23:AF23">
    <cfRule type="expression" dxfId="537" priority="9">
      <formula>INDIRECT(ADDRESS(ROW(),COLUMN()))=TRUNC(INDIRECT(ADDRESS(ROW(),COLUMN())))</formula>
    </cfRule>
  </conditionalFormatting>
  <conditionalFormatting sqref="AG24">
    <cfRule type="expression" dxfId="536" priority="10">
      <formula>INDIRECT(ADDRESS(ROW(),COLUMN()))=TRUNC(INDIRECT(ADDRESS(ROW(),COLUMN())))</formula>
    </cfRule>
  </conditionalFormatting>
  <conditionalFormatting sqref="AG23">
    <cfRule type="expression" dxfId="535" priority="11">
      <formula>INDIRECT(ADDRESS(ROW(),COLUMN()))=TRUNC(INDIRECT(ADDRESS(ROW(),COLUMN())))</formula>
    </cfRule>
  </conditionalFormatting>
  <conditionalFormatting sqref="AH24:AM24">
    <cfRule type="expression" dxfId="534" priority="12">
      <formula>INDIRECT(ADDRESS(ROW(),COLUMN()))=TRUNC(INDIRECT(ADDRESS(ROW(),COLUMN())))</formula>
    </cfRule>
  </conditionalFormatting>
  <conditionalFormatting sqref="AH23:AM23">
    <cfRule type="expression" dxfId="533" priority="13">
      <formula>INDIRECT(ADDRESS(ROW(),COLUMN()))=TRUNC(INDIRECT(ADDRESS(ROW(),COLUMN())))</formula>
    </cfRule>
  </conditionalFormatting>
  <conditionalFormatting sqref="AN24">
    <cfRule type="expression" dxfId="532" priority="14">
      <formula>INDIRECT(ADDRESS(ROW(),COLUMN()))=TRUNC(INDIRECT(ADDRESS(ROW(),COLUMN())))</formula>
    </cfRule>
  </conditionalFormatting>
  <conditionalFormatting sqref="AN23">
    <cfRule type="expression" dxfId="531" priority="15">
      <formula>INDIRECT(ADDRESS(ROW(),COLUMN()))=TRUNC(INDIRECT(ADDRESS(ROW(),COLUMN())))</formula>
    </cfRule>
  </conditionalFormatting>
  <conditionalFormatting sqref="AO24:AT24">
    <cfRule type="expression" dxfId="530" priority="16">
      <formula>INDIRECT(ADDRESS(ROW(),COLUMN()))=TRUNC(INDIRECT(ADDRESS(ROW(),COLUMN())))</formula>
    </cfRule>
  </conditionalFormatting>
  <conditionalFormatting sqref="AO23:AT23">
    <cfRule type="expression" dxfId="529" priority="17">
      <formula>INDIRECT(ADDRESS(ROW(),COLUMN()))=TRUNC(INDIRECT(ADDRESS(ROW(),COLUMN())))</formula>
    </cfRule>
  </conditionalFormatting>
  <conditionalFormatting sqref="AU24">
    <cfRule type="expression" dxfId="528" priority="18">
      <formula>INDIRECT(ADDRESS(ROW(),COLUMN()))=TRUNC(INDIRECT(ADDRESS(ROW(),COLUMN())))</formula>
    </cfRule>
  </conditionalFormatting>
  <conditionalFormatting sqref="AU23">
    <cfRule type="expression" dxfId="527" priority="19">
      <formula>INDIRECT(ADDRESS(ROW(),COLUMN()))=TRUNC(INDIRECT(ADDRESS(ROW(),COLUMN())))</formula>
    </cfRule>
  </conditionalFormatting>
  <conditionalFormatting sqref="AV24:AW24">
    <cfRule type="expression" dxfId="526" priority="20">
      <formula>INDIRECT(ADDRESS(ROW(),COLUMN()))=TRUNC(INDIRECT(ADDRESS(ROW(),COLUMN())))</formula>
    </cfRule>
  </conditionalFormatting>
  <conditionalFormatting sqref="AV23:AW23">
    <cfRule type="expression" dxfId="525" priority="21">
      <formula>INDIRECT(ADDRESS(ROW(),COLUMN()))=TRUNC(INDIRECT(ADDRESS(ROW(),COLUMN())))</formula>
    </cfRule>
  </conditionalFormatting>
  <conditionalFormatting sqref="S27">
    <cfRule type="expression" dxfId="524" priority="22">
      <formula>INDIRECT(ADDRESS(ROW(),COLUMN()))=TRUNC(INDIRECT(ADDRESS(ROW(),COLUMN())))</formula>
    </cfRule>
  </conditionalFormatting>
  <conditionalFormatting sqref="S26">
    <cfRule type="expression" dxfId="523" priority="23">
      <formula>INDIRECT(ADDRESS(ROW(),COLUMN()))=TRUNC(INDIRECT(ADDRESS(ROW(),COLUMN())))</formula>
    </cfRule>
  </conditionalFormatting>
  <conditionalFormatting sqref="T27:Y27">
    <cfRule type="expression" dxfId="522" priority="24">
      <formula>INDIRECT(ADDRESS(ROW(),COLUMN()))=TRUNC(INDIRECT(ADDRESS(ROW(),COLUMN())))</formula>
    </cfRule>
  </conditionalFormatting>
  <conditionalFormatting sqref="T26:Y26">
    <cfRule type="expression" dxfId="521" priority="25">
      <formula>INDIRECT(ADDRESS(ROW(),COLUMN()))=TRUNC(INDIRECT(ADDRESS(ROW(),COLUMN())))</formula>
    </cfRule>
  </conditionalFormatting>
  <conditionalFormatting sqref="AX26:BA27">
    <cfRule type="expression" dxfId="520" priority="26">
      <formula>INDIRECT(ADDRESS(ROW(),COLUMN()))=TRUNC(INDIRECT(ADDRESS(ROW(),COLUMN())))</formula>
    </cfRule>
  </conditionalFormatting>
  <conditionalFormatting sqref="Z27">
    <cfRule type="expression" dxfId="519" priority="27">
      <formula>INDIRECT(ADDRESS(ROW(),COLUMN()))=TRUNC(INDIRECT(ADDRESS(ROW(),COLUMN())))</formula>
    </cfRule>
  </conditionalFormatting>
  <conditionalFormatting sqref="Z26">
    <cfRule type="expression" dxfId="518" priority="28">
      <formula>INDIRECT(ADDRESS(ROW(),COLUMN()))=TRUNC(INDIRECT(ADDRESS(ROW(),COLUMN())))</formula>
    </cfRule>
  </conditionalFormatting>
  <conditionalFormatting sqref="AA27:AF27">
    <cfRule type="expression" dxfId="517" priority="29">
      <formula>INDIRECT(ADDRESS(ROW(),COLUMN()))=TRUNC(INDIRECT(ADDRESS(ROW(),COLUMN())))</formula>
    </cfRule>
  </conditionalFormatting>
  <conditionalFormatting sqref="AA26:AF26">
    <cfRule type="expression" dxfId="516" priority="30">
      <formula>INDIRECT(ADDRESS(ROW(),COLUMN()))=TRUNC(INDIRECT(ADDRESS(ROW(),COLUMN())))</formula>
    </cfRule>
  </conditionalFormatting>
  <conditionalFormatting sqref="AG27">
    <cfRule type="expression" dxfId="515" priority="31">
      <formula>INDIRECT(ADDRESS(ROW(),COLUMN()))=TRUNC(INDIRECT(ADDRESS(ROW(),COLUMN())))</formula>
    </cfRule>
  </conditionalFormatting>
  <conditionalFormatting sqref="AG26">
    <cfRule type="expression" dxfId="514" priority="32">
      <formula>INDIRECT(ADDRESS(ROW(),COLUMN()))=TRUNC(INDIRECT(ADDRESS(ROW(),COLUMN())))</formula>
    </cfRule>
  </conditionalFormatting>
  <conditionalFormatting sqref="AH27:AM27">
    <cfRule type="expression" dxfId="513" priority="33">
      <formula>INDIRECT(ADDRESS(ROW(),COLUMN()))=TRUNC(INDIRECT(ADDRESS(ROW(),COLUMN())))</formula>
    </cfRule>
  </conditionalFormatting>
  <conditionalFormatting sqref="AH26:AM26">
    <cfRule type="expression" dxfId="512" priority="34">
      <formula>INDIRECT(ADDRESS(ROW(),COLUMN()))=TRUNC(INDIRECT(ADDRESS(ROW(),COLUMN())))</formula>
    </cfRule>
  </conditionalFormatting>
  <conditionalFormatting sqref="AN27">
    <cfRule type="expression" dxfId="511" priority="35">
      <formula>INDIRECT(ADDRESS(ROW(),COLUMN()))=TRUNC(INDIRECT(ADDRESS(ROW(),COLUMN())))</formula>
    </cfRule>
  </conditionalFormatting>
  <conditionalFormatting sqref="AN26">
    <cfRule type="expression" dxfId="510" priority="36">
      <formula>INDIRECT(ADDRESS(ROW(),COLUMN()))=TRUNC(INDIRECT(ADDRESS(ROW(),COLUMN())))</formula>
    </cfRule>
  </conditionalFormatting>
  <conditionalFormatting sqref="AO27:AT27">
    <cfRule type="expression" dxfId="509" priority="37">
      <formula>INDIRECT(ADDRESS(ROW(),COLUMN()))=TRUNC(INDIRECT(ADDRESS(ROW(),COLUMN())))</formula>
    </cfRule>
  </conditionalFormatting>
  <conditionalFormatting sqref="AO26:AT26">
    <cfRule type="expression" dxfId="508" priority="38">
      <formula>INDIRECT(ADDRESS(ROW(),COLUMN()))=TRUNC(INDIRECT(ADDRESS(ROW(),COLUMN())))</formula>
    </cfRule>
  </conditionalFormatting>
  <conditionalFormatting sqref="AU27">
    <cfRule type="expression" dxfId="507" priority="39">
      <formula>INDIRECT(ADDRESS(ROW(),COLUMN()))=TRUNC(INDIRECT(ADDRESS(ROW(),COLUMN())))</formula>
    </cfRule>
  </conditionalFormatting>
  <conditionalFormatting sqref="AU26">
    <cfRule type="expression" dxfId="506" priority="40">
      <formula>INDIRECT(ADDRESS(ROW(),COLUMN()))=TRUNC(INDIRECT(ADDRESS(ROW(),COLUMN())))</formula>
    </cfRule>
  </conditionalFormatting>
  <conditionalFormatting sqref="AV27:AW27">
    <cfRule type="expression" dxfId="505" priority="41">
      <formula>INDIRECT(ADDRESS(ROW(),COLUMN()))=TRUNC(INDIRECT(ADDRESS(ROW(),COLUMN())))</formula>
    </cfRule>
  </conditionalFormatting>
  <conditionalFormatting sqref="AV26:AW26">
    <cfRule type="expression" dxfId="504" priority="42">
      <formula>INDIRECT(ADDRESS(ROW(),COLUMN()))=TRUNC(INDIRECT(ADDRESS(ROW(),COLUMN())))</formula>
    </cfRule>
  </conditionalFormatting>
  <conditionalFormatting sqref="S30">
    <cfRule type="expression" dxfId="503" priority="43">
      <formula>INDIRECT(ADDRESS(ROW(),COLUMN()))=TRUNC(INDIRECT(ADDRESS(ROW(),COLUMN())))</formula>
    </cfRule>
  </conditionalFormatting>
  <conditionalFormatting sqref="S29">
    <cfRule type="expression" dxfId="502" priority="44">
      <formula>INDIRECT(ADDRESS(ROW(),COLUMN()))=TRUNC(INDIRECT(ADDRESS(ROW(),COLUMN())))</formula>
    </cfRule>
  </conditionalFormatting>
  <conditionalFormatting sqref="T30:Y30">
    <cfRule type="expression" dxfId="501" priority="45">
      <formula>INDIRECT(ADDRESS(ROW(),COLUMN()))=TRUNC(INDIRECT(ADDRESS(ROW(),COLUMN())))</formula>
    </cfRule>
  </conditionalFormatting>
  <conditionalFormatting sqref="T29:Y29">
    <cfRule type="expression" dxfId="500" priority="46">
      <formula>INDIRECT(ADDRESS(ROW(),COLUMN()))=TRUNC(INDIRECT(ADDRESS(ROW(),COLUMN())))</formula>
    </cfRule>
  </conditionalFormatting>
  <conditionalFormatting sqref="AX29:BA30">
    <cfRule type="expression" dxfId="499" priority="47">
      <formula>INDIRECT(ADDRESS(ROW(),COLUMN()))=TRUNC(INDIRECT(ADDRESS(ROW(),COLUMN())))</formula>
    </cfRule>
  </conditionalFormatting>
  <conditionalFormatting sqref="Z30">
    <cfRule type="expression" dxfId="498" priority="48">
      <formula>INDIRECT(ADDRESS(ROW(),COLUMN()))=TRUNC(INDIRECT(ADDRESS(ROW(),COLUMN())))</formula>
    </cfRule>
  </conditionalFormatting>
  <conditionalFormatting sqref="Z29">
    <cfRule type="expression" dxfId="497" priority="49">
      <formula>INDIRECT(ADDRESS(ROW(),COLUMN()))=TRUNC(INDIRECT(ADDRESS(ROW(),COLUMN())))</formula>
    </cfRule>
  </conditionalFormatting>
  <conditionalFormatting sqref="AA30:AF30">
    <cfRule type="expression" dxfId="496" priority="50">
      <formula>INDIRECT(ADDRESS(ROW(),COLUMN()))=TRUNC(INDIRECT(ADDRESS(ROW(),COLUMN())))</formula>
    </cfRule>
  </conditionalFormatting>
  <conditionalFormatting sqref="AA29:AF29">
    <cfRule type="expression" dxfId="495" priority="51">
      <formula>INDIRECT(ADDRESS(ROW(),COLUMN()))=TRUNC(INDIRECT(ADDRESS(ROW(),COLUMN())))</formula>
    </cfRule>
  </conditionalFormatting>
  <conditionalFormatting sqref="AG30">
    <cfRule type="expression" dxfId="494" priority="52">
      <formula>INDIRECT(ADDRESS(ROW(),COLUMN()))=TRUNC(INDIRECT(ADDRESS(ROW(),COLUMN())))</formula>
    </cfRule>
  </conditionalFormatting>
  <conditionalFormatting sqref="AG29">
    <cfRule type="expression" dxfId="493" priority="53">
      <formula>INDIRECT(ADDRESS(ROW(),COLUMN()))=TRUNC(INDIRECT(ADDRESS(ROW(),COLUMN())))</formula>
    </cfRule>
  </conditionalFormatting>
  <conditionalFormatting sqref="AH30:AM30">
    <cfRule type="expression" dxfId="492" priority="54">
      <formula>INDIRECT(ADDRESS(ROW(),COLUMN()))=TRUNC(INDIRECT(ADDRESS(ROW(),COLUMN())))</formula>
    </cfRule>
  </conditionalFormatting>
  <conditionalFormatting sqref="AH29:AM29">
    <cfRule type="expression" dxfId="491" priority="55">
      <formula>INDIRECT(ADDRESS(ROW(),COLUMN()))=TRUNC(INDIRECT(ADDRESS(ROW(),COLUMN())))</formula>
    </cfRule>
  </conditionalFormatting>
  <conditionalFormatting sqref="AN30">
    <cfRule type="expression" dxfId="490" priority="56">
      <formula>INDIRECT(ADDRESS(ROW(),COLUMN()))=TRUNC(INDIRECT(ADDRESS(ROW(),COLUMN())))</formula>
    </cfRule>
  </conditionalFormatting>
  <conditionalFormatting sqref="AN29">
    <cfRule type="expression" dxfId="489" priority="57">
      <formula>INDIRECT(ADDRESS(ROW(),COLUMN()))=TRUNC(INDIRECT(ADDRESS(ROW(),COLUMN())))</formula>
    </cfRule>
  </conditionalFormatting>
  <conditionalFormatting sqref="AO30:AT30">
    <cfRule type="expression" dxfId="488" priority="58">
      <formula>INDIRECT(ADDRESS(ROW(),COLUMN()))=TRUNC(INDIRECT(ADDRESS(ROW(),COLUMN())))</formula>
    </cfRule>
  </conditionalFormatting>
  <conditionalFormatting sqref="AO29:AT29">
    <cfRule type="expression" dxfId="487" priority="59">
      <formula>INDIRECT(ADDRESS(ROW(),COLUMN()))=TRUNC(INDIRECT(ADDRESS(ROW(),COLUMN())))</formula>
    </cfRule>
  </conditionalFormatting>
  <conditionalFormatting sqref="AU30">
    <cfRule type="expression" dxfId="486" priority="60">
      <formula>INDIRECT(ADDRESS(ROW(),COLUMN()))=TRUNC(INDIRECT(ADDRESS(ROW(),COLUMN())))</formula>
    </cfRule>
  </conditionalFormatting>
  <conditionalFormatting sqref="AU29">
    <cfRule type="expression" dxfId="485" priority="61">
      <formula>INDIRECT(ADDRESS(ROW(),COLUMN()))=TRUNC(INDIRECT(ADDRESS(ROW(),COLUMN())))</formula>
    </cfRule>
  </conditionalFormatting>
  <conditionalFormatting sqref="AV30:AW30">
    <cfRule type="expression" dxfId="484" priority="62">
      <formula>INDIRECT(ADDRESS(ROW(),COLUMN()))=TRUNC(INDIRECT(ADDRESS(ROW(),COLUMN())))</formula>
    </cfRule>
  </conditionalFormatting>
  <conditionalFormatting sqref="AV29:AW29">
    <cfRule type="expression" dxfId="483" priority="63">
      <formula>INDIRECT(ADDRESS(ROW(),COLUMN()))=TRUNC(INDIRECT(ADDRESS(ROW(),COLUMN())))</formula>
    </cfRule>
  </conditionalFormatting>
  <conditionalFormatting sqref="S33">
    <cfRule type="expression" dxfId="482" priority="64">
      <formula>INDIRECT(ADDRESS(ROW(),COLUMN()))=TRUNC(INDIRECT(ADDRESS(ROW(),COLUMN())))</formula>
    </cfRule>
  </conditionalFormatting>
  <conditionalFormatting sqref="S32">
    <cfRule type="expression" dxfId="481" priority="65">
      <formula>INDIRECT(ADDRESS(ROW(),COLUMN()))=TRUNC(INDIRECT(ADDRESS(ROW(),COLUMN())))</formula>
    </cfRule>
  </conditionalFormatting>
  <conditionalFormatting sqref="T33:Y33">
    <cfRule type="expression" dxfId="480" priority="66">
      <formula>INDIRECT(ADDRESS(ROW(),COLUMN()))=TRUNC(INDIRECT(ADDRESS(ROW(),COLUMN())))</formula>
    </cfRule>
  </conditionalFormatting>
  <conditionalFormatting sqref="T32:Y32">
    <cfRule type="expression" dxfId="479" priority="67">
      <formula>INDIRECT(ADDRESS(ROW(),COLUMN()))=TRUNC(INDIRECT(ADDRESS(ROW(),COLUMN())))</formula>
    </cfRule>
  </conditionalFormatting>
  <conditionalFormatting sqref="AX32:BA33">
    <cfRule type="expression" dxfId="478" priority="68">
      <formula>INDIRECT(ADDRESS(ROW(),COLUMN()))=TRUNC(INDIRECT(ADDRESS(ROW(),COLUMN())))</formula>
    </cfRule>
  </conditionalFormatting>
  <conditionalFormatting sqref="Z33">
    <cfRule type="expression" dxfId="477" priority="69">
      <formula>INDIRECT(ADDRESS(ROW(),COLUMN()))=TRUNC(INDIRECT(ADDRESS(ROW(),COLUMN())))</formula>
    </cfRule>
  </conditionalFormatting>
  <conditionalFormatting sqref="Z32">
    <cfRule type="expression" dxfId="476" priority="70">
      <formula>INDIRECT(ADDRESS(ROW(),COLUMN()))=TRUNC(INDIRECT(ADDRESS(ROW(),COLUMN())))</formula>
    </cfRule>
  </conditionalFormatting>
  <conditionalFormatting sqref="AA33:AF33">
    <cfRule type="expression" dxfId="475" priority="71">
      <formula>INDIRECT(ADDRESS(ROW(),COLUMN()))=TRUNC(INDIRECT(ADDRESS(ROW(),COLUMN())))</formula>
    </cfRule>
  </conditionalFormatting>
  <conditionalFormatting sqref="AA32:AF32">
    <cfRule type="expression" dxfId="474" priority="72">
      <formula>INDIRECT(ADDRESS(ROW(),COLUMN()))=TRUNC(INDIRECT(ADDRESS(ROW(),COLUMN())))</formula>
    </cfRule>
  </conditionalFormatting>
  <conditionalFormatting sqref="AG33">
    <cfRule type="expression" dxfId="473" priority="73">
      <formula>INDIRECT(ADDRESS(ROW(),COLUMN()))=TRUNC(INDIRECT(ADDRESS(ROW(),COLUMN())))</formula>
    </cfRule>
  </conditionalFormatting>
  <conditionalFormatting sqref="AG32">
    <cfRule type="expression" dxfId="472" priority="74">
      <formula>INDIRECT(ADDRESS(ROW(),COLUMN()))=TRUNC(INDIRECT(ADDRESS(ROW(),COLUMN())))</formula>
    </cfRule>
  </conditionalFormatting>
  <conditionalFormatting sqref="AH33:AM33">
    <cfRule type="expression" dxfId="471" priority="75">
      <formula>INDIRECT(ADDRESS(ROW(),COLUMN()))=TRUNC(INDIRECT(ADDRESS(ROW(),COLUMN())))</formula>
    </cfRule>
  </conditionalFormatting>
  <conditionalFormatting sqref="AH32:AM32">
    <cfRule type="expression" dxfId="470" priority="76">
      <formula>INDIRECT(ADDRESS(ROW(),COLUMN()))=TRUNC(INDIRECT(ADDRESS(ROW(),COLUMN())))</formula>
    </cfRule>
  </conditionalFormatting>
  <conditionalFormatting sqref="AN33">
    <cfRule type="expression" dxfId="469" priority="77">
      <formula>INDIRECT(ADDRESS(ROW(),COLUMN()))=TRUNC(INDIRECT(ADDRESS(ROW(),COLUMN())))</formula>
    </cfRule>
  </conditionalFormatting>
  <conditionalFormatting sqref="AN32">
    <cfRule type="expression" dxfId="468" priority="78">
      <formula>INDIRECT(ADDRESS(ROW(),COLUMN()))=TRUNC(INDIRECT(ADDRESS(ROW(),COLUMN())))</formula>
    </cfRule>
  </conditionalFormatting>
  <conditionalFormatting sqref="AO33:AT33">
    <cfRule type="expression" dxfId="467" priority="79">
      <formula>INDIRECT(ADDRESS(ROW(),COLUMN()))=TRUNC(INDIRECT(ADDRESS(ROW(),COLUMN())))</formula>
    </cfRule>
  </conditionalFormatting>
  <conditionalFormatting sqref="AO32:AT32">
    <cfRule type="expression" dxfId="466" priority="80">
      <formula>INDIRECT(ADDRESS(ROW(),COLUMN()))=TRUNC(INDIRECT(ADDRESS(ROW(),COLUMN())))</formula>
    </cfRule>
  </conditionalFormatting>
  <conditionalFormatting sqref="AU33">
    <cfRule type="expression" dxfId="465" priority="81">
      <formula>INDIRECT(ADDRESS(ROW(),COLUMN()))=TRUNC(INDIRECT(ADDRESS(ROW(),COLUMN())))</formula>
    </cfRule>
  </conditionalFormatting>
  <conditionalFormatting sqref="AU32">
    <cfRule type="expression" dxfId="464" priority="82">
      <formula>INDIRECT(ADDRESS(ROW(),COLUMN()))=TRUNC(INDIRECT(ADDRESS(ROW(),COLUMN())))</formula>
    </cfRule>
  </conditionalFormatting>
  <conditionalFormatting sqref="AV33:AW33">
    <cfRule type="expression" dxfId="463" priority="83">
      <formula>INDIRECT(ADDRESS(ROW(),COLUMN()))=TRUNC(INDIRECT(ADDRESS(ROW(),COLUMN())))</formula>
    </cfRule>
  </conditionalFormatting>
  <conditionalFormatting sqref="AV32:AW32">
    <cfRule type="expression" dxfId="462" priority="84">
      <formula>INDIRECT(ADDRESS(ROW(),COLUMN()))=TRUNC(INDIRECT(ADDRESS(ROW(),COLUMN())))</formula>
    </cfRule>
  </conditionalFormatting>
  <conditionalFormatting sqref="S36">
    <cfRule type="expression" dxfId="461" priority="85">
      <formula>INDIRECT(ADDRESS(ROW(),COLUMN()))=TRUNC(INDIRECT(ADDRESS(ROW(),COLUMN())))</formula>
    </cfRule>
  </conditionalFormatting>
  <conditionalFormatting sqref="S35">
    <cfRule type="expression" dxfId="460" priority="86">
      <formula>INDIRECT(ADDRESS(ROW(),COLUMN()))=TRUNC(INDIRECT(ADDRESS(ROW(),COLUMN())))</formula>
    </cfRule>
  </conditionalFormatting>
  <conditionalFormatting sqref="T36:Y36">
    <cfRule type="expression" dxfId="459" priority="87">
      <formula>INDIRECT(ADDRESS(ROW(),COLUMN()))=TRUNC(INDIRECT(ADDRESS(ROW(),COLUMN())))</formula>
    </cfRule>
  </conditionalFormatting>
  <conditionalFormatting sqref="T35:Y35">
    <cfRule type="expression" dxfId="458" priority="88">
      <formula>INDIRECT(ADDRESS(ROW(),COLUMN()))=TRUNC(INDIRECT(ADDRESS(ROW(),COLUMN())))</formula>
    </cfRule>
  </conditionalFormatting>
  <conditionalFormatting sqref="AX35:BA36">
    <cfRule type="expression" dxfId="457" priority="89">
      <formula>INDIRECT(ADDRESS(ROW(),COLUMN()))=TRUNC(INDIRECT(ADDRESS(ROW(),COLUMN())))</formula>
    </cfRule>
  </conditionalFormatting>
  <conditionalFormatting sqref="Z36">
    <cfRule type="expression" dxfId="456" priority="90">
      <formula>INDIRECT(ADDRESS(ROW(),COLUMN()))=TRUNC(INDIRECT(ADDRESS(ROW(),COLUMN())))</formula>
    </cfRule>
  </conditionalFormatting>
  <conditionalFormatting sqref="Z35">
    <cfRule type="expression" dxfId="455" priority="91">
      <formula>INDIRECT(ADDRESS(ROW(),COLUMN()))=TRUNC(INDIRECT(ADDRESS(ROW(),COLUMN())))</formula>
    </cfRule>
  </conditionalFormatting>
  <conditionalFormatting sqref="AA36:AF36">
    <cfRule type="expression" dxfId="454" priority="92">
      <formula>INDIRECT(ADDRESS(ROW(),COLUMN()))=TRUNC(INDIRECT(ADDRESS(ROW(),COLUMN())))</formula>
    </cfRule>
  </conditionalFormatting>
  <conditionalFormatting sqref="AA35:AF35">
    <cfRule type="expression" dxfId="453" priority="93">
      <formula>INDIRECT(ADDRESS(ROW(),COLUMN()))=TRUNC(INDIRECT(ADDRESS(ROW(),COLUMN())))</formula>
    </cfRule>
  </conditionalFormatting>
  <conditionalFormatting sqref="AG36">
    <cfRule type="expression" dxfId="452" priority="94">
      <formula>INDIRECT(ADDRESS(ROW(),COLUMN()))=TRUNC(INDIRECT(ADDRESS(ROW(),COLUMN())))</formula>
    </cfRule>
  </conditionalFormatting>
  <conditionalFormatting sqref="AG35">
    <cfRule type="expression" dxfId="451" priority="95">
      <formula>INDIRECT(ADDRESS(ROW(),COLUMN()))=TRUNC(INDIRECT(ADDRESS(ROW(),COLUMN())))</formula>
    </cfRule>
  </conditionalFormatting>
  <conditionalFormatting sqref="AH36:AM36">
    <cfRule type="expression" dxfId="450" priority="96">
      <formula>INDIRECT(ADDRESS(ROW(),COLUMN()))=TRUNC(INDIRECT(ADDRESS(ROW(),COLUMN())))</formula>
    </cfRule>
  </conditionalFormatting>
  <conditionalFormatting sqref="AH35:AM35">
    <cfRule type="expression" dxfId="449" priority="97">
      <formula>INDIRECT(ADDRESS(ROW(),COLUMN()))=TRUNC(INDIRECT(ADDRESS(ROW(),COLUMN())))</formula>
    </cfRule>
  </conditionalFormatting>
  <conditionalFormatting sqref="AN36">
    <cfRule type="expression" dxfId="448" priority="98">
      <formula>INDIRECT(ADDRESS(ROW(),COLUMN()))=TRUNC(INDIRECT(ADDRESS(ROW(),COLUMN())))</formula>
    </cfRule>
  </conditionalFormatting>
  <conditionalFormatting sqref="AN35">
    <cfRule type="expression" dxfId="447" priority="99">
      <formula>INDIRECT(ADDRESS(ROW(),COLUMN()))=TRUNC(INDIRECT(ADDRESS(ROW(),COLUMN())))</formula>
    </cfRule>
  </conditionalFormatting>
  <conditionalFormatting sqref="AO36:AT36">
    <cfRule type="expression" dxfId="446" priority="100">
      <formula>INDIRECT(ADDRESS(ROW(),COLUMN()))=TRUNC(INDIRECT(ADDRESS(ROW(),COLUMN())))</formula>
    </cfRule>
  </conditionalFormatting>
  <conditionalFormatting sqref="AO35:AT35">
    <cfRule type="expression" dxfId="445" priority="101">
      <formula>INDIRECT(ADDRESS(ROW(),COLUMN()))=TRUNC(INDIRECT(ADDRESS(ROW(),COLUMN())))</formula>
    </cfRule>
  </conditionalFormatting>
  <conditionalFormatting sqref="AU36">
    <cfRule type="expression" dxfId="444" priority="102">
      <formula>INDIRECT(ADDRESS(ROW(),COLUMN()))=TRUNC(INDIRECT(ADDRESS(ROW(),COLUMN())))</formula>
    </cfRule>
  </conditionalFormatting>
  <conditionalFormatting sqref="AU35">
    <cfRule type="expression" dxfId="443" priority="103">
      <formula>INDIRECT(ADDRESS(ROW(),COLUMN()))=TRUNC(INDIRECT(ADDRESS(ROW(),COLUMN())))</formula>
    </cfRule>
  </conditionalFormatting>
  <conditionalFormatting sqref="AV36:AW36">
    <cfRule type="expression" dxfId="442" priority="104">
      <formula>INDIRECT(ADDRESS(ROW(),COLUMN()))=TRUNC(INDIRECT(ADDRESS(ROW(),COLUMN())))</formula>
    </cfRule>
  </conditionalFormatting>
  <conditionalFormatting sqref="AV35:AW35">
    <cfRule type="expression" dxfId="441" priority="105">
      <formula>INDIRECT(ADDRESS(ROW(),COLUMN()))=TRUNC(INDIRECT(ADDRESS(ROW(),COLUMN())))</formula>
    </cfRule>
  </conditionalFormatting>
  <conditionalFormatting sqref="S39">
    <cfRule type="expression" dxfId="440" priority="106">
      <formula>INDIRECT(ADDRESS(ROW(),COLUMN()))=TRUNC(INDIRECT(ADDRESS(ROW(),COLUMN())))</formula>
    </cfRule>
  </conditionalFormatting>
  <conditionalFormatting sqref="S38">
    <cfRule type="expression" dxfId="439" priority="107">
      <formula>INDIRECT(ADDRESS(ROW(),COLUMN()))=TRUNC(INDIRECT(ADDRESS(ROW(),COLUMN())))</formula>
    </cfRule>
  </conditionalFormatting>
  <conditionalFormatting sqref="T39:Y39">
    <cfRule type="expression" dxfId="438" priority="108">
      <formula>INDIRECT(ADDRESS(ROW(),COLUMN()))=TRUNC(INDIRECT(ADDRESS(ROW(),COLUMN())))</formula>
    </cfRule>
  </conditionalFormatting>
  <conditionalFormatting sqref="T38:Y38">
    <cfRule type="expression" dxfId="437" priority="109">
      <formula>INDIRECT(ADDRESS(ROW(),COLUMN()))=TRUNC(INDIRECT(ADDRESS(ROW(),COLUMN())))</formula>
    </cfRule>
  </conditionalFormatting>
  <conditionalFormatting sqref="AX38:BA39">
    <cfRule type="expression" dxfId="436" priority="110">
      <formula>INDIRECT(ADDRESS(ROW(),COLUMN()))=TRUNC(INDIRECT(ADDRESS(ROW(),COLUMN())))</formula>
    </cfRule>
  </conditionalFormatting>
  <conditionalFormatting sqref="Z39">
    <cfRule type="expression" dxfId="435" priority="111">
      <formula>INDIRECT(ADDRESS(ROW(),COLUMN()))=TRUNC(INDIRECT(ADDRESS(ROW(),COLUMN())))</formula>
    </cfRule>
  </conditionalFormatting>
  <conditionalFormatting sqref="Z38">
    <cfRule type="expression" dxfId="434" priority="112">
      <formula>INDIRECT(ADDRESS(ROW(),COLUMN()))=TRUNC(INDIRECT(ADDRESS(ROW(),COLUMN())))</formula>
    </cfRule>
  </conditionalFormatting>
  <conditionalFormatting sqref="AA39:AF39">
    <cfRule type="expression" dxfId="433" priority="113">
      <formula>INDIRECT(ADDRESS(ROW(),COLUMN()))=TRUNC(INDIRECT(ADDRESS(ROW(),COLUMN())))</formula>
    </cfRule>
  </conditionalFormatting>
  <conditionalFormatting sqref="AA38:AF38">
    <cfRule type="expression" dxfId="432" priority="114">
      <formula>INDIRECT(ADDRESS(ROW(),COLUMN()))=TRUNC(INDIRECT(ADDRESS(ROW(),COLUMN())))</formula>
    </cfRule>
  </conditionalFormatting>
  <conditionalFormatting sqref="AG39">
    <cfRule type="expression" dxfId="431" priority="115">
      <formula>INDIRECT(ADDRESS(ROW(),COLUMN()))=TRUNC(INDIRECT(ADDRESS(ROW(),COLUMN())))</formula>
    </cfRule>
  </conditionalFormatting>
  <conditionalFormatting sqref="AG38">
    <cfRule type="expression" dxfId="430" priority="116">
      <formula>INDIRECT(ADDRESS(ROW(),COLUMN()))=TRUNC(INDIRECT(ADDRESS(ROW(),COLUMN())))</formula>
    </cfRule>
  </conditionalFormatting>
  <conditionalFormatting sqref="AH39:AM39">
    <cfRule type="expression" dxfId="429" priority="117">
      <formula>INDIRECT(ADDRESS(ROW(),COLUMN()))=TRUNC(INDIRECT(ADDRESS(ROW(),COLUMN())))</formula>
    </cfRule>
  </conditionalFormatting>
  <conditionalFormatting sqref="AH38:AM38">
    <cfRule type="expression" dxfId="428" priority="118">
      <formula>INDIRECT(ADDRESS(ROW(),COLUMN()))=TRUNC(INDIRECT(ADDRESS(ROW(),COLUMN())))</formula>
    </cfRule>
  </conditionalFormatting>
  <conditionalFormatting sqref="AN39">
    <cfRule type="expression" dxfId="427" priority="119">
      <formula>INDIRECT(ADDRESS(ROW(),COLUMN()))=TRUNC(INDIRECT(ADDRESS(ROW(),COLUMN())))</formula>
    </cfRule>
  </conditionalFormatting>
  <conditionalFormatting sqref="AN38">
    <cfRule type="expression" dxfId="426" priority="120">
      <formula>INDIRECT(ADDRESS(ROW(),COLUMN()))=TRUNC(INDIRECT(ADDRESS(ROW(),COLUMN())))</formula>
    </cfRule>
  </conditionalFormatting>
  <conditionalFormatting sqref="AO39:AT39">
    <cfRule type="expression" dxfId="425" priority="121">
      <formula>INDIRECT(ADDRESS(ROW(),COLUMN()))=TRUNC(INDIRECT(ADDRESS(ROW(),COLUMN())))</formula>
    </cfRule>
  </conditionalFormatting>
  <conditionalFormatting sqref="AO38:AT38">
    <cfRule type="expression" dxfId="424" priority="122">
      <formula>INDIRECT(ADDRESS(ROW(),COLUMN()))=TRUNC(INDIRECT(ADDRESS(ROW(),COLUMN())))</formula>
    </cfRule>
  </conditionalFormatting>
  <conditionalFormatting sqref="AU39">
    <cfRule type="expression" dxfId="423" priority="123">
      <formula>INDIRECT(ADDRESS(ROW(),COLUMN()))=TRUNC(INDIRECT(ADDRESS(ROW(),COLUMN())))</formula>
    </cfRule>
  </conditionalFormatting>
  <conditionalFormatting sqref="AU38">
    <cfRule type="expression" dxfId="422" priority="124">
      <formula>INDIRECT(ADDRESS(ROW(),COLUMN()))=TRUNC(INDIRECT(ADDRESS(ROW(),COLUMN())))</formula>
    </cfRule>
  </conditionalFormatting>
  <conditionalFormatting sqref="AV39:AW39">
    <cfRule type="expression" dxfId="421" priority="125">
      <formula>INDIRECT(ADDRESS(ROW(),COLUMN()))=TRUNC(INDIRECT(ADDRESS(ROW(),COLUMN())))</formula>
    </cfRule>
  </conditionalFormatting>
  <conditionalFormatting sqref="AV38:AW38">
    <cfRule type="expression" dxfId="420" priority="126">
      <formula>INDIRECT(ADDRESS(ROW(),COLUMN()))=TRUNC(INDIRECT(ADDRESS(ROW(),COLUMN())))</formula>
    </cfRule>
  </conditionalFormatting>
  <conditionalFormatting sqref="S42">
    <cfRule type="expression" dxfId="419" priority="127">
      <formula>INDIRECT(ADDRESS(ROW(),COLUMN()))=TRUNC(INDIRECT(ADDRESS(ROW(),COLUMN())))</formula>
    </cfRule>
  </conditionalFormatting>
  <conditionalFormatting sqref="S41">
    <cfRule type="expression" dxfId="418" priority="128">
      <formula>INDIRECT(ADDRESS(ROW(),COLUMN()))=TRUNC(INDIRECT(ADDRESS(ROW(),COLUMN())))</formula>
    </cfRule>
  </conditionalFormatting>
  <conditionalFormatting sqref="T42:Y42">
    <cfRule type="expression" dxfId="417" priority="129">
      <formula>INDIRECT(ADDRESS(ROW(),COLUMN()))=TRUNC(INDIRECT(ADDRESS(ROW(),COLUMN())))</formula>
    </cfRule>
  </conditionalFormatting>
  <conditionalFormatting sqref="T41:Y41">
    <cfRule type="expression" dxfId="416" priority="130">
      <formula>INDIRECT(ADDRESS(ROW(),COLUMN()))=TRUNC(INDIRECT(ADDRESS(ROW(),COLUMN())))</formula>
    </cfRule>
  </conditionalFormatting>
  <conditionalFormatting sqref="AX41:BA42">
    <cfRule type="expression" dxfId="415" priority="131">
      <formula>INDIRECT(ADDRESS(ROW(),COLUMN()))=TRUNC(INDIRECT(ADDRESS(ROW(),COLUMN())))</formula>
    </cfRule>
  </conditionalFormatting>
  <conditionalFormatting sqref="Z42">
    <cfRule type="expression" dxfId="414" priority="132">
      <formula>INDIRECT(ADDRESS(ROW(),COLUMN()))=TRUNC(INDIRECT(ADDRESS(ROW(),COLUMN())))</formula>
    </cfRule>
  </conditionalFormatting>
  <conditionalFormatting sqref="Z41">
    <cfRule type="expression" dxfId="413" priority="133">
      <formula>INDIRECT(ADDRESS(ROW(),COLUMN()))=TRUNC(INDIRECT(ADDRESS(ROW(),COLUMN())))</formula>
    </cfRule>
  </conditionalFormatting>
  <conditionalFormatting sqref="AA42:AF42">
    <cfRule type="expression" dxfId="412" priority="134">
      <formula>INDIRECT(ADDRESS(ROW(),COLUMN()))=TRUNC(INDIRECT(ADDRESS(ROW(),COLUMN())))</formula>
    </cfRule>
  </conditionalFormatting>
  <conditionalFormatting sqref="AA41:AF41">
    <cfRule type="expression" dxfId="411" priority="135">
      <formula>INDIRECT(ADDRESS(ROW(),COLUMN()))=TRUNC(INDIRECT(ADDRESS(ROW(),COLUMN())))</formula>
    </cfRule>
  </conditionalFormatting>
  <conditionalFormatting sqref="AG42">
    <cfRule type="expression" dxfId="410" priority="136">
      <formula>INDIRECT(ADDRESS(ROW(),COLUMN()))=TRUNC(INDIRECT(ADDRESS(ROW(),COLUMN())))</formula>
    </cfRule>
  </conditionalFormatting>
  <conditionalFormatting sqref="AG41">
    <cfRule type="expression" dxfId="409" priority="137">
      <formula>INDIRECT(ADDRESS(ROW(),COLUMN()))=TRUNC(INDIRECT(ADDRESS(ROW(),COLUMN())))</formula>
    </cfRule>
  </conditionalFormatting>
  <conditionalFormatting sqref="AH42:AM42">
    <cfRule type="expression" dxfId="408" priority="138">
      <formula>INDIRECT(ADDRESS(ROW(),COLUMN()))=TRUNC(INDIRECT(ADDRESS(ROW(),COLUMN())))</formula>
    </cfRule>
  </conditionalFormatting>
  <conditionalFormatting sqref="AH41:AM41">
    <cfRule type="expression" dxfId="407" priority="139">
      <formula>INDIRECT(ADDRESS(ROW(),COLUMN()))=TRUNC(INDIRECT(ADDRESS(ROW(),COLUMN())))</formula>
    </cfRule>
  </conditionalFormatting>
  <conditionalFormatting sqref="AN42">
    <cfRule type="expression" dxfId="406" priority="140">
      <formula>INDIRECT(ADDRESS(ROW(),COLUMN()))=TRUNC(INDIRECT(ADDRESS(ROW(),COLUMN())))</formula>
    </cfRule>
  </conditionalFormatting>
  <conditionalFormatting sqref="AN41">
    <cfRule type="expression" dxfId="405" priority="141">
      <formula>INDIRECT(ADDRESS(ROW(),COLUMN()))=TRUNC(INDIRECT(ADDRESS(ROW(),COLUMN())))</formula>
    </cfRule>
  </conditionalFormatting>
  <conditionalFormatting sqref="AO42:AT42">
    <cfRule type="expression" dxfId="404" priority="142">
      <formula>INDIRECT(ADDRESS(ROW(),COLUMN()))=TRUNC(INDIRECT(ADDRESS(ROW(),COLUMN())))</formula>
    </cfRule>
  </conditionalFormatting>
  <conditionalFormatting sqref="AO41:AT41">
    <cfRule type="expression" dxfId="403" priority="143">
      <formula>INDIRECT(ADDRESS(ROW(),COLUMN()))=TRUNC(INDIRECT(ADDRESS(ROW(),COLUMN())))</formula>
    </cfRule>
  </conditionalFormatting>
  <conditionalFormatting sqref="AU42">
    <cfRule type="expression" dxfId="402" priority="144">
      <formula>INDIRECT(ADDRESS(ROW(),COLUMN()))=TRUNC(INDIRECT(ADDRESS(ROW(),COLUMN())))</formula>
    </cfRule>
  </conditionalFormatting>
  <conditionalFormatting sqref="AU41">
    <cfRule type="expression" dxfId="401" priority="145">
      <formula>INDIRECT(ADDRESS(ROW(),COLUMN()))=TRUNC(INDIRECT(ADDRESS(ROW(),COLUMN())))</formula>
    </cfRule>
  </conditionalFormatting>
  <conditionalFormatting sqref="AV42:AW42">
    <cfRule type="expression" dxfId="400" priority="146">
      <formula>INDIRECT(ADDRESS(ROW(),COLUMN()))=TRUNC(INDIRECT(ADDRESS(ROW(),COLUMN())))</formula>
    </cfRule>
  </conditionalFormatting>
  <conditionalFormatting sqref="AV41:AW41">
    <cfRule type="expression" dxfId="399" priority="147">
      <formula>INDIRECT(ADDRESS(ROW(),COLUMN()))=TRUNC(INDIRECT(ADDRESS(ROW(),COLUMN())))</formula>
    </cfRule>
  </conditionalFormatting>
  <conditionalFormatting sqref="S45">
    <cfRule type="expression" dxfId="398" priority="148">
      <formula>INDIRECT(ADDRESS(ROW(),COLUMN()))=TRUNC(INDIRECT(ADDRESS(ROW(),COLUMN())))</formula>
    </cfRule>
  </conditionalFormatting>
  <conditionalFormatting sqref="S44">
    <cfRule type="expression" dxfId="397" priority="149">
      <formula>INDIRECT(ADDRESS(ROW(),COLUMN()))=TRUNC(INDIRECT(ADDRESS(ROW(),COLUMN())))</formula>
    </cfRule>
  </conditionalFormatting>
  <conditionalFormatting sqref="T45:Y45">
    <cfRule type="expression" dxfId="396" priority="150">
      <formula>INDIRECT(ADDRESS(ROW(),COLUMN()))=TRUNC(INDIRECT(ADDRESS(ROW(),COLUMN())))</formula>
    </cfRule>
  </conditionalFormatting>
  <conditionalFormatting sqref="T44:Y44">
    <cfRule type="expression" dxfId="395" priority="151">
      <formula>INDIRECT(ADDRESS(ROW(),COLUMN()))=TRUNC(INDIRECT(ADDRESS(ROW(),COLUMN())))</formula>
    </cfRule>
  </conditionalFormatting>
  <conditionalFormatting sqref="AX44:BA45">
    <cfRule type="expression" dxfId="394" priority="152">
      <formula>INDIRECT(ADDRESS(ROW(),COLUMN()))=TRUNC(INDIRECT(ADDRESS(ROW(),COLUMN())))</formula>
    </cfRule>
  </conditionalFormatting>
  <conditionalFormatting sqref="Z45">
    <cfRule type="expression" dxfId="393" priority="153">
      <formula>INDIRECT(ADDRESS(ROW(),COLUMN()))=TRUNC(INDIRECT(ADDRESS(ROW(),COLUMN())))</formula>
    </cfRule>
  </conditionalFormatting>
  <conditionalFormatting sqref="Z44">
    <cfRule type="expression" dxfId="392" priority="154">
      <formula>INDIRECT(ADDRESS(ROW(),COLUMN()))=TRUNC(INDIRECT(ADDRESS(ROW(),COLUMN())))</formula>
    </cfRule>
  </conditionalFormatting>
  <conditionalFormatting sqref="AA45:AF45">
    <cfRule type="expression" dxfId="391" priority="155">
      <formula>INDIRECT(ADDRESS(ROW(),COLUMN()))=TRUNC(INDIRECT(ADDRESS(ROW(),COLUMN())))</formula>
    </cfRule>
  </conditionalFormatting>
  <conditionalFormatting sqref="AA44:AF44">
    <cfRule type="expression" dxfId="390" priority="156">
      <formula>INDIRECT(ADDRESS(ROW(),COLUMN()))=TRUNC(INDIRECT(ADDRESS(ROW(),COLUMN())))</formula>
    </cfRule>
  </conditionalFormatting>
  <conditionalFormatting sqref="AG45">
    <cfRule type="expression" dxfId="389" priority="157">
      <formula>INDIRECT(ADDRESS(ROW(),COLUMN()))=TRUNC(INDIRECT(ADDRESS(ROW(),COLUMN())))</formula>
    </cfRule>
  </conditionalFormatting>
  <conditionalFormatting sqref="AG44">
    <cfRule type="expression" dxfId="388" priority="158">
      <formula>INDIRECT(ADDRESS(ROW(),COLUMN()))=TRUNC(INDIRECT(ADDRESS(ROW(),COLUMN())))</formula>
    </cfRule>
  </conditionalFormatting>
  <conditionalFormatting sqref="AH45:AM45">
    <cfRule type="expression" dxfId="387" priority="159">
      <formula>INDIRECT(ADDRESS(ROW(),COLUMN()))=TRUNC(INDIRECT(ADDRESS(ROW(),COLUMN())))</formula>
    </cfRule>
  </conditionalFormatting>
  <conditionalFormatting sqref="AH44:AM44">
    <cfRule type="expression" dxfId="386" priority="160">
      <formula>INDIRECT(ADDRESS(ROW(),COLUMN()))=TRUNC(INDIRECT(ADDRESS(ROW(),COLUMN())))</formula>
    </cfRule>
  </conditionalFormatting>
  <conditionalFormatting sqref="AN45">
    <cfRule type="expression" dxfId="385" priority="161">
      <formula>INDIRECT(ADDRESS(ROW(),COLUMN()))=TRUNC(INDIRECT(ADDRESS(ROW(),COLUMN())))</formula>
    </cfRule>
  </conditionalFormatting>
  <conditionalFormatting sqref="AN44">
    <cfRule type="expression" dxfId="384" priority="162">
      <formula>INDIRECT(ADDRESS(ROW(),COLUMN()))=TRUNC(INDIRECT(ADDRESS(ROW(),COLUMN())))</formula>
    </cfRule>
  </conditionalFormatting>
  <conditionalFormatting sqref="AO45:AT45">
    <cfRule type="expression" dxfId="383" priority="163">
      <formula>INDIRECT(ADDRESS(ROW(),COLUMN()))=TRUNC(INDIRECT(ADDRESS(ROW(),COLUMN())))</formula>
    </cfRule>
  </conditionalFormatting>
  <conditionalFormatting sqref="AO44:AT44">
    <cfRule type="expression" dxfId="382" priority="164">
      <formula>INDIRECT(ADDRESS(ROW(),COLUMN()))=TRUNC(INDIRECT(ADDRESS(ROW(),COLUMN())))</formula>
    </cfRule>
  </conditionalFormatting>
  <conditionalFormatting sqref="AU45">
    <cfRule type="expression" dxfId="381" priority="165">
      <formula>INDIRECT(ADDRESS(ROW(),COLUMN()))=TRUNC(INDIRECT(ADDRESS(ROW(),COLUMN())))</formula>
    </cfRule>
  </conditionalFormatting>
  <conditionalFormatting sqref="AU44">
    <cfRule type="expression" dxfId="380" priority="166">
      <formula>INDIRECT(ADDRESS(ROW(),COLUMN()))=TRUNC(INDIRECT(ADDRESS(ROW(),COLUMN())))</formula>
    </cfRule>
  </conditionalFormatting>
  <conditionalFormatting sqref="AV45:AW45">
    <cfRule type="expression" dxfId="379" priority="167">
      <formula>INDIRECT(ADDRESS(ROW(),COLUMN()))=TRUNC(INDIRECT(ADDRESS(ROW(),COLUMN())))</formula>
    </cfRule>
  </conditionalFormatting>
  <conditionalFormatting sqref="AV44:AW44">
    <cfRule type="expression" dxfId="378" priority="168">
      <formula>INDIRECT(ADDRESS(ROW(),COLUMN()))=TRUNC(INDIRECT(ADDRESS(ROW(),COLUMN())))</formula>
    </cfRule>
  </conditionalFormatting>
  <conditionalFormatting sqref="S48">
    <cfRule type="expression" dxfId="377" priority="169">
      <formula>INDIRECT(ADDRESS(ROW(),COLUMN()))=TRUNC(INDIRECT(ADDRESS(ROW(),COLUMN())))</formula>
    </cfRule>
  </conditionalFormatting>
  <conditionalFormatting sqref="S47">
    <cfRule type="expression" dxfId="376" priority="170">
      <formula>INDIRECT(ADDRESS(ROW(),COLUMN()))=TRUNC(INDIRECT(ADDRESS(ROW(),COLUMN())))</formula>
    </cfRule>
  </conditionalFormatting>
  <conditionalFormatting sqref="T48:Y48">
    <cfRule type="expression" dxfId="375" priority="171">
      <formula>INDIRECT(ADDRESS(ROW(),COLUMN()))=TRUNC(INDIRECT(ADDRESS(ROW(),COLUMN())))</formula>
    </cfRule>
  </conditionalFormatting>
  <conditionalFormatting sqref="T47:Y47">
    <cfRule type="expression" dxfId="374" priority="172">
      <formula>INDIRECT(ADDRESS(ROW(),COLUMN()))=TRUNC(INDIRECT(ADDRESS(ROW(),COLUMN())))</formula>
    </cfRule>
  </conditionalFormatting>
  <conditionalFormatting sqref="AX47:BA48">
    <cfRule type="expression" dxfId="373" priority="173">
      <formula>INDIRECT(ADDRESS(ROW(),COLUMN()))=TRUNC(INDIRECT(ADDRESS(ROW(),COLUMN())))</formula>
    </cfRule>
  </conditionalFormatting>
  <conditionalFormatting sqref="Z48">
    <cfRule type="expression" dxfId="372" priority="174">
      <formula>INDIRECT(ADDRESS(ROW(),COLUMN()))=TRUNC(INDIRECT(ADDRESS(ROW(),COLUMN())))</formula>
    </cfRule>
  </conditionalFormatting>
  <conditionalFormatting sqref="Z47">
    <cfRule type="expression" dxfId="371" priority="175">
      <formula>INDIRECT(ADDRESS(ROW(),COLUMN()))=TRUNC(INDIRECT(ADDRESS(ROW(),COLUMN())))</formula>
    </cfRule>
  </conditionalFormatting>
  <conditionalFormatting sqref="AA48:AF48">
    <cfRule type="expression" dxfId="370" priority="176">
      <formula>INDIRECT(ADDRESS(ROW(),COLUMN()))=TRUNC(INDIRECT(ADDRESS(ROW(),COLUMN())))</formula>
    </cfRule>
  </conditionalFormatting>
  <conditionalFormatting sqref="AA47:AF47">
    <cfRule type="expression" dxfId="369" priority="177">
      <formula>INDIRECT(ADDRESS(ROW(),COLUMN()))=TRUNC(INDIRECT(ADDRESS(ROW(),COLUMN())))</formula>
    </cfRule>
  </conditionalFormatting>
  <conditionalFormatting sqref="AG48">
    <cfRule type="expression" dxfId="368" priority="178">
      <formula>INDIRECT(ADDRESS(ROW(),COLUMN()))=TRUNC(INDIRECT(ADDRESS(ROW(),COLUMN())))</formula>
    </cfRule>
  </conditionalFormatting>
  <conditionalFormatting sqref="AG47">
    <cfRule type="expression" dxfId="367" priority="179">
      <formula>INDIRECT(ADDRESS(ROW(),COLUMN()))=TRUNC(INDIRECT(ADDRESS(ROW(),COLUMN())))</formula>
    </cfRule>
  </conditionalFormatting>
  <conditionalFormatting sqref="AH48:AM48">
    <cfRule type="expression" dxfId="366" priority="180">
      <formula>INDIRECT(ADDRESS(ROW(),COLUMN()))=TRUNC(INDIRECT(ADDRESS(ROW(),COLUMN())))</formula>
    </cfRule>
  </conditionalFormatting>
  <conditionalFormatting sqref="AH47:AM47">
    <cfRule type="expression" dxfId="365" priority="181">
      <formula>INDIRECT(ADDRESS(ROW(),COLUMN()))=TRUNC(INDIRECT(ADDRESS(ROW(),COLUMN())))</formula>
    </cfRule>
  </conditionalFormatting>
  <conditionalFormatting sqref="AN48">
    <cfRule type="expression" dxfId="364" priority="182">
      <formula>INDIRECT(ADDRESS(ROW(),COLUMN()))=TRUNC(INDIRECT(ADDRESS(ROW(),COLUMN())))</formula>
    </cfRule>
  </conditionalFormatting>
  <conditionalFormatting sqref="AN47">
    <cfRule type="expression" dxfId="363" priority="183">
      <formula>INDIRECT(ADDRESS(ROW(),COLUMN()))=TRUNC(INDIRECT(ADDRESS(ROW(),COLUMN())))</formula>
    </cfRule>
  </conditionalFormatting>
  <conditionalFormatting sqref="AO48:AT48">
    <cfRule type="expression" dxfId="362" priority="184">
      <formula>INDIRECT(ADDRESS(ROW(),COLUMN()))=TRUNC(INDIRECT(ADDRESS(ROW(),COLUMN())))</formula>
    </cfRule>
  </conditionalFormatting>
  <conditionalFormatting sqref="AO47:AT47">
    <cfRule type="expression" dxfId="361" priority="185">
      <formula>INDIRECT(ADDRESS(ROW(),COLUMN()))=TRUNC(INDIRECT(ADDRESS(ROW(),COLUMN())))</formula>
    </cfRule>
  </conditionalFormatting>
  <conditionalFormatting sqref="AU48">
    <cfRule type="expression" dxfId="360" priority="186">
      <formula>INDIRECT(ADDRESS(ROW(),COLUMN()))=TRUNC(INDIRECT(ADDRESS(ROW(),COLUMN())))</formula>
    </cfRule>
  </conditionalFormatting>
  <conditionalFormatting sqref="AU47">
    <cfRule type="expression" dxfId="359" priority="187">
      <formula>INDIRECT(ADDRESS(ROW(),COLUMN()))=TRUNC(INDIRECT(ADDRESS(ROW(),COLUMN())))</formula>
    </cfRule>
  </conditionalFormatting>
  <conditionalFormatting sqref="AV48:AW48">
    <cfRule type="expression" dxfId="358" priority="188">
      <formula>INDIRECT(ADDRESS(ROW(),COLUMN()))=TRUNC(INDIRECT(ADDRESS(ROW(),COLUMN())))</formula>
    </cfRule>
  </conditionalFormatting>
  <conditionalFormatting sqref="AV47:AW47">
    <cfRule type="expression" dxfId="357" priority="189">
      <formula>INDIRECT(ADDRESS(ROW(),COLUMN()))=TRUNC(INDIRECT(ADDRESS(ROW(),COLUMN())))</formula>
    </cfRule>
  </conditionalFormatting>
  <conditionalFormatting sqref="S51">
    <cfRule type="expression" dxfId="356" priority="190">
      <formula>INDIRECT(ADDRESS(ROW(),COLUMN()))=TRUNC(INDIRECT(ADDRESS(ROW(),COLUMN())))</formula>
    </cfRule>
  </conditionalFormatting>
  <conditionalFormatting sqref="S50">
    <cfRule type="expression" dxfId="355" priority="191">
      <formula>INDIRECT(ADDRESS(ROW(),COLUMN()))=TRUNC(INDIRECT(ADDRESS(ROW(),COLUMN())))</formula>
    </cfRule>
  </conditionalFormatting>
  <conditionalFormatting sqref="T51:Y51">
    <cfRule type="expression" dxfId="354" priority="192">
      <formula>INDIRECT(ADDRESS(ROW(),COLUMN()))=TRUNC(INDIRECT(ADDRESS(ROW(),COLUMN())))</formula>
    </cfRule>
  </conditionalFormatting>
  <conditionalFormatting sqref="T50:Y50">
    <cfRule type="expression" dxfId="353" priority="193">
      <formula>INDIRECT(ADDRESS(ROW(),COLUMN()))=TRUNC(INDIRECT(ADDRESS(ROW(),COLUMN())))</formula>
    </cfRule>
  </conditionalFormatting>
  <conditionalFormatting sqref="AX50:BA51">
    <cfRule type="expression" dxfId="352" priority="194">
      <formula>INDIRECT(ADDRESS(ROW(),COLUMN()))=TRUNC(INDIRECT(ADDRESS(ROW(),COLUMN())))</formula>
    </cfRule>
  </conditionalFormatting>
  <conditionalFormatting sqref="Z51">
    <cfRule type="expression" dxfId="351" priority="195">
      <formula>INDIRECT(ADDRESS(ROW(),COLUMN()))=TRUNC(INDIRECT(ADDRESS(ROW(),COLUMN())))</formula>
    </cfRule>
  </conditionalFormatting>
  <conditionalFormatting sqref="Z50">
    <cfRule type="expression" dxfId="350" priority="196">
      <formula>INDIRECT(ADDRESS(ROW(),COLUMN()))=TRUNC(INDIRECT(ADDRESS(ROW(),COLUMN())))</formula>
    </cfRule>
  </conditionalFormatting>
  <conditionalFormatting sqref="AA51:AF51">
    <cfRule type="expression" dxfId="349" priority="197">
      <formula>INDIRECT(ADDRESS(ROW(),COLUMN()))=TRUNC(INDIRECT(ADDRESS(ROW(),COLUMN())))</formula>
    </cfRule>
  </conditionalFormatting>
  <conditionalFormatting sqref="AA50:AF50">
    <cfRule type="expression" dxfId="348" priority="198">
      <formula>INDIRECT(ADDRESS(ROW(),COLUMN()))=TRUNC(INDIRECT(ADDRESS(ROW(),COLUMN())))</formula>
    </cfRule>
  </conditionalFormatting>
  <conditionalFormatting sqref="AG51">
    <cfRule type="expression" dxfId="347" priority="199">
      <formula>INDIRECT(ADDRESS(ROW(),COLUMN()))=TRUNC(INDIRECT(ADDRESS(ROW(),COLUMN())))</formula>
    </cfRule>
  </conditionalFormatting>
  <conditionalFormatting sqref="AG50">
    <cfRule type="expression" dxfId="346" priority="200">
      <formula>INDIRECT(ADDRESS(ROW(),COLUMN()))=TRUNC(INDIRECT(ADDRESS(ROW(),COLUMN())))</formula>
    </cfRule>
  </conditionalFormatting>
  <conditionalFormatting sqref="AH51:AM51">
    <cfRule type="expression" dxfId="345" priority="201">
      <formula>INDIRECT(ADDRESS(ROW(),COLUMN()))=TRUNC(INDIRECT(ADDRESS(ROW(),COLUMN())))</formula>
    </cfRule>
  </conditionalFormatting>
  <conditionalFormatting sqref="AH50:AM50">
    <cfRule type="expression" dxfId="344" priority="202">
      <formula>INDIRECT(ADDRESS(ROW(),COLUMN()))=TRUNC(INDIRECT(ADDRESS(ROW(),COLUMN())))</formula>
    </cfRule>
  </conditionalFormatting>
  <conditionalFormatting sqref="AN51">
    <cfRule type="expression" dxfId="343" priority="203">
      <formula>INDIRECT(ADDRESS(ROW(),COLUMN()))=TRUNC(INDIRECT(ADDRESS(ROW(),COLUMN())))</formula>
    </cfRule>
  </conditionalFormatting>
  <conditionalFormatting sqref="AN50">
    <cfRule type="expression" dxfId="342" priority="204">
      <formula>INDIRECT(ADDRESS(ROW(),COLUMN()))=TRUNC(INDIRECT(ADDRESS(ROW(),COLUMN())))</formula>
    </cfRule>
  </conditionalFormatting>
  <conditionalFormatting sqref="AO51:AT51">
    <cfRule type="expression" dxfId="341" priority="205">
      <formula>INDIRECT(ADDRESS(ROW(),COLUMN()))=TRUNC(INDIRECT(ADDRESS(ROW(),COLUMN())))</formula>
    </cfRule>
  </conditionalFormatting>
  <conditionalFormatting sqref="AO50:AT50">
    <cfRule type="expression" dxfId="340" priority="206">
      <formula>INDIRECT(ADDRESS(ROW(),COLUMN()))=TRUNC(INDIRECT(ADDRESS(ROW(),COLUMN())))</formula>
    </cfRule>
  </conditionalFormatting>
  <conditionalFormatting sqref="AU51">
    <cfRule type="expression" dxfId="339" priority="207">
      <formula>INDIRECT(ADDRESS(ROW(),COLUMN()))=TRUNC(INDIRECT(ADDRESS(ROW(),COLUMN())))</formula>
    </cfRule>
  </conditionalFormatting>
  <conditionalFormatting sqref="AU50">
    <cfRule type="expression" dxfId="338" priority="208">
      <formula>INDIRECT(ADDRESS(ROW(),COLUMN()))=TRUNC(INDIRECT(ADDRESS(ROW(),COLUMN())))</formula>
    </cfRule>
  </conditionalFormatting>
  <conditionalFormatting sqref="AV51:AW51">
    <cfRule type="expression" dxfId="337" priority="209">
      <formula>INDIRECT(ADDRESS(ROW(),COLUMN()))=TRUNC(INDIRECT(ADDRESS(ROW(),COLUMN())))</formula>
    </cfRule>
  </conditionalFormatting>
  <conditionalFormatting sqref="AV50:AW50">
    <cfRule type="expression" dxfId="336" priority="210">
      <formula>INDIRECT(ADDRESS(ROW(),COLUMN()))=TRUNC(INDIRECT(ADDRESS(ROW(),COLUMN())))</formula>
    </cfRule>
  </conditionalFormatting>
  <conditionalFormatting sqref="S54">
    <cfRule type="expression" dxfId="335" priority="211">
      <formula>INDIRECT(ADDRESS(ROW(),COLUMN()))=TRUNC(INDIRECT(ADDRESS(ROW(),COLUMN())))</formula>
    </cfRule>
  </conditionalFormatting>
  <conditionalFormatting sqref="S53">
    <cfRule type="expression" dxfId="334" priority="212">
      <formula>INDIRECT(ADDRESS(ROW(),COLUMN()))=TRUNC(INDIRECT(ADDRESS(ROW(),COLUMN())))</formula>
    </cfRule>
  </conditionalFormatting>
  <conditionalFormatting sqref="T54:Y54">
    <cfRule type="expression" dxfId="333" priority="213">
      <formula>INDIRECT(ADDRESS(ROW(),COLUMN()))=TRUNC(INDIRECT(ADDRESS(ROW(),COLUMN())))</formula>
    </cfRule>
  </conditionalFormatting>
  <conditionalFormatting sqref="T53:Y53">
    <cfRule type="expression" dxfId="332" priority="214">
      <formula>INDIRECT(ADDRESS(ROW(),COLUMN()))=TRUNC(INDIRECT(ADDRESS(ROW(),COLUMN())))</formula>
    </cfRule>
  </conditionalFormatting>
  <conditionalFormatting sqref="AX53:BA54">
    <cfRule type="expression" dxfId="331" priority="215">
      <formula>INDIRECT(ADDRESS(ROW(),COLUMN()))=TRUNC(INDIRECT(ADDRESS(ROW(),COLUMN())))</formula>
    </cfRule>
  </conditionalFormatting>
  <conditionalFormatting sqref="Z54">
    <cfRule type="expression" dxfId="330" priority="216">
      <formula>INDIRECT(ADDRESS(ROW(),COLUMN()))=TRUNC(INDIRECT(ADDRESS(ROW(),COLUMN())))</formula>
    </cfRule>
  </conditionalFormatting>
  <conditionalFormatting sqref="Z53">
    <cfRule type="expression" dxfId="329" priority="217">
      <formula>INDIRECT(ADDRESS(ROW(),COLUMN()))=TRUNC(INDIRECT(ADDRESS(ROW(),COLUMN())))</formula>
    </cfRule>
  </conditionalFormatting>
  <conditionalFormatting sqref="AA54:AF54">
    <cfRule type="expression" dxfId="328" priority="218">
      <formula>INDIRECT(ADDRESS(ROW(),COLUMN()))=TRUNC(INDIRECT(ADDRESS(ROW(),COLUMN())))</formula>
    </cfRule>
  </conditionalFormatting>
  <conditionalFormatting sqref="AA53:AF53">
    <cfRule type="expression" dxfId="327" priority="219">
      <formula>INDIRECT(ADDRESS(ROW(),COLUMN()))=TRUNC(INDIRECT(ADDRESS(ROW(),COLUMN())))</formula>
    </cfRule>
  </conditionalFormatting>
  <conditionalFormatting sqref="AG54">
    <cfRule type="expression" dxfId="326" priority="220">
      <formula>INDIRECT(ADDRESS(ROW(),COLUMN()))=TRUNC(INDIRECT(ADDRESS(ROW(),COLUMN())))</formula>
    </cfRule>
  </conditionalFormatting>
  <conditionalFormatting sqref="AG53">
    <cfRule type="expression" dxfId="325" priority="221">
      <formula>INDIRECT(ADDRESS(ROW(),COLUMN()))=TRUNC(INDIRECT(ADDRESS(ROW(),COLUMN())))</formula>
    </cfRule>
  </conditionalFormatting>
  <conditionalFormatting sqref="AH54:AM54">
    <cfRule type="expression" dxfId="324" priority="222">
      <formula>INDIRECT(ADDRESS(ROW(),COLUMN()))=TRUNC(INDIRECT(ADDRESS(ROW(),COLUMN())))</formula>
    </cfRule>
  </conditionalFormatting>
  <conditionalFormatting sqref="AH53:AM53">
    <cfRule type="expression" dxfId="323" priority="223">
      <formula>INDIRECT(ADDRESS(ROW(),COLUMN()))=TRUNC(INDIRECT(ADDRESS(ROW(),COLUMN())))</formula>
    </cfRule>
  </conditionalFormatting>
  <conditionalFormatting sqref="AN54">
    <cfRule type="expression" dxfId="322" priority="224">
      <formula>INDIRECT(ADDRESS(ROW(),COLUMN()))=TRUNC(INDIRECT(ADDRESS(ROW(),COLUMN())))</formula>
    </cfRule>
  </conditionalFormatting>
  <conditionalFormatting sqref="AN53">
    <cfRule type="expression" dxfId="321" priority="225">
      <formula>INDIRECT(ADDRESS(ROW(),COLUMN()))=TRUNC(INDIRECT(ADDRESS(ROW(),COLUMN())))</formula>
    </cfRule>
  </conditionalFormatting>
  <conditionalFormatting sqref="AO54:AT54">
    <cfRule type="expression" dxfId="320" priority="226">
      <formula>INDIRECT(ADDRESS(ROW(),COLUMN()))=TRUNC(INDIRECT(ADDRESS(ROW(),COLUMN())))</formula>
    </cfRule>
  </conditionalFormatting>
  <conditionalFormatting sqref="AO53:AT53">
    <cfRule type="expression" dxfId="319" priority="227">
      <formula>INDIRECT(ADDRESS(ROW(),COLUMN()))=TRUNC(INDIRECT(ADDRESS(ROW(),COLUMN())))</formula>
    </cfRule>
  </conditionalFormatting>
  <conditionalFormatting sqref="AU54">
    <cfRule type="expression" dxfId="318" priority="228">
      <formula>INDIRECT(ADDRESS(ROW(),COLUMN()))=TRUNC(INDIRECT(ADDRESS(ROW(),COLUMN())))</formula>
    </cfRule>
  </conditionalFormatting>
  <conditionalFormatting sqref="AU53">
    <cfRule type="expression" dxfId="317" priority="229">
      <formula>INDIRECT(ADDRESS(ROW(),COLUMN()))=TRUNC(INDIRECT(ADDRESS(ROW(),COLUMN())))</formula>
    </cfRule>
  </conditionalFormatting>
  <conditionalFormatting sqref="AV54:AW54">
    <cfRule type="expression" dxfId="316" priority="230">
      <formula>INDIRECT(ADDRESS(ROW(),COLUMN()))=TRUNC(INDIRECT(ADDRESS(ROW(),COLUMN())))</formula>
    </cfRule>
  </conditionalFormatting>
  <conditionalFormatting sqref="AV53:AW53">
    <cfRule type="expression" dxfId="315" priority="231">
      <formula>INDIRECT(ADDRESS(ROW(),COLUMN()))=TRUNC(INDIRECT(ADDRESS(ROW(),COLUMN())))</formula>
    </cfRule>
  </conditionalFormatting>
  <conditionalFormatting sqref="S57">
    <cfRule type="expression" dxfId="314" priority="232">
      <formula>INDIRECT(ADDRESS(ROW(),COLUMN()))=TRUNC(INDIRECT(ADDRESS(ROW(),COLUMN())))</formula>
    </cfRule>
  </conditionalFormatting>
  <conditionalFormatting sqref="S56">
    <cfRule type="expression" dxfId="313" priority="233">
      <formula>INDIRECT(ADDRESS(ROW(),COLUMN()))=TRUNC(INDIRECT(ADDRESS(ROW(),COLUMN())))</formula>
    </cfRule>
  </conditionalFormatting>
  <conditionalFormatting sqref="T57:Y57">
    <cfRule type="expression" dxfId="312" priority="234">
      <formula>INDIRECT(ADDRESS(ROW(),COLUMN()))=TRUNC(INDIRECT(ADDRESS(ROW(),COLUMN())))</formula>
    </cfRule>
  </conditionalFormatting>
  <conditionalFormatting sqref="T56:Y56">
    <cfRule type="expression" dxfId="311" priority="235">
      <formula>INDIRECT(ADDRESS(ROW(),COLUMN()))=TRUNC(INDIRECT(ADDRESS(ROW(),COLUMN())))</formula>
    </cfRule>
  </conditionalFormatting>
  <conditionalFormatting sqref="AX56:BA57">
    <cfRule type="expression" dxfId="310" priority="236">
      <formula>INDIRECT(ADDRESS(ROW(),COLUMN()))=TRUNC(INDIRECT(ADDRESS(ROW(),COLUMN())))</formula>
    </cfRule>
  </conditionalFormatting>
  <conditionalFormatting sqref="Z57">
    <cfRule type="expression" dxfId="309" priority="237">
      <formula>INDIRECT(ADDRESS(ROW(),COLUMN()))=TRUNC(INDIRECT(ADDRESS(ROW(),COLUMN())))</formula>
    </cfRule>
  </conditionalFormatting>
  <conditionalFormatting sqref="Z56">
    <cfRule type="expression" dxfId="308" priority="238">
      <formula>INDIRECT(ADDRESS(ROW(),COLUMN()))=TRUNC(INDIRECT(ADDRESS(ROW(),COLUMN())))</formula>
    </cfRule>
  </conditionalFormatting>
  <conditionalFormatting sqref="AA57:AF57">
    <cfRule type="expression" dxfId="307" priority="239">
      <formula>INDIRECT(ADDRESS(ROW(),COLUMN()))=TRUNC(INDIRECT(ADDRESS(ROW(),COLUMN())))</formula>
    </cfRule>
  </conditionalFormatting>
  <conditionalFormatting sqref="AA56:AF56">
    <cfRule type="expression" dxfId="306" priority="240">
      <formula>INDIRECT(ADDRESS(ROW(),COLUMN()))=TRUNC(INDIRECT(ADDRESS(ROW(),COLUMN())))</formula>
    </cfRule>
  </conditionalFormatting>
  <conditionalFormatting sqref="AG57">
    <cfRule type="expression" dxfId="305" priority="241">
      <formula>INDIRECT(ADDRESS(ROW(),COLUMN()))=TRUNC(INDIRECT(ADDRESS(ROW(),COLUMN())))</formula>
    </cfRule>
  </conditionalFormatting>
  <conditionalFormatting sqref="AG56">
    <cfRule type="expression" dxfId="304" priority="242">
      <formula>INDIRECT(ADDRESS(ROW(),COLUMN()))=TRUNC(INDIRECT(ADDRESS(ROW(),COLUMN())))</formula>
    </cfRule>
  </conditionalFormatting>
  <conditionalFormatting sqref="AH57:AM57">
    <cfRule type="expression" dxfId="303" priority="243">
      <formula>INDIRECT(ADDRESS(ROW(),COLUMN()))=TRUNC(INDIRECT(ADDRESS(ROW(),COLUMN())))</formula>
    </cfRule>
  </conditionalFormatting>
  <conditionalFormatting sqref="AH56:AM56">
    <cfRule type="expression" dxfId="302" priority="244">
      <formula>INDIRECT(ADDRESS(ROW(),COLUMN()))=TRUNC(INDIRECT(ADDRESS(ROW(),COLUMN())))</formula>
    </cfRule>
  </conditionalFormatting>
  <conditionalFormatting sqref="AN57">
    <cfRule type="expression" dxfId="301" priority="245">
      <formula>INDIRECT(ADDRESS(ROW(),COLUMN()))=TRUNC(INDIRECT(ADDRESS(ROW(),COLUMN())))</formula>
    </cfRule>
  </conditionalFormatting>
  <conditionalFormatting sqref="AN56">
    <cfRule type="expression" dxfId="300" priority="246">
      <formula>INDIRECT(ADDRESS(ROW(),COLUMN()))=TRUNC(INDIRECT(ADDRESS(ROW(),COLUMN())))</formula>
    </cfRule>
  </conditionalFormatting>
  <conditionalFormatting sqref="AO57:AT57">
    <cfRule type="expression" dxfId="299" priority="247">
      <formula>INDIRECT(ADDRESS(ROW(),COLUMN()))=TRUNC(INDIRECT(ADDRESS(ROW(),COLUMN())))</formula>
    </cfRule>
  </conditionalFormatting>
  <conditionalFormatting sqref="AO56:AT56">
    <cfRule type="expression" dxfId="298" priority="248">
      <formula>INDIRECT(ADDRESS(ROW(),COLUMN()))=TRUNC(INDIRECT(ADDRESS(ROW(),COLUMN())))</formula>
    </cfRule>
  </conditionalFormatting>
  <conditionalFormatting sqref="AU57">
    <cfRule type="expression" dxfId="297" priority="249">
      <formula>INDIRECT(ADDRESS(ROW(),COLUMN()))=TRUNC(INDIRECT(ADDRESS(ROW(),COLUMN())))</formula>
    </cfRule>
  </conditionalFormatting>
  <conditionalFormatting sqref="AU56">
    <cfRule type="expression" dxfId="296" priority="250">
      <formula>INDIRECT(ADDRESS(ROW(),COLUMN()))=TRUNC(INDIRECT(ADDRESS(ROW(),COLUMN())))</formula>
    </cfRule>
  </conditionalFormatting>
  <conditionalFormatting sqref="AV57:AW57">
    <cfRule type="expression" dxfId="295" priority="251">
      <formula>INDIRECT(ADDRESS(ROW(),COLUMN()))=TRUNC(INDIRECT(ADDRESS(ROW(),COLUMN())))</formula>
    </cfRule>
  </conditionalFormatting>
  <conditionalFormatting sqref="AV56:AW56">
    <cfRule type="expression" dxfId="294" priority="252">
      <formula>INDIRECT(ADDRESS(ROW(),COLUMN()))=TRUNC(INDIRECT(ADDRESS(ROW(),COLUMN())))</formula>
    </cfRule>
  </conditionalFormatting>
  <conditionalFormatting sqref="S60">
    <cfRule type="expression" dxfId="293" priority="253">
      <formula>INDIRECT(ADDRESS(ROW(),COLUMN()))=TRUNC(INDIRECT(ADDRESS(ROW(),COLUMN())))</formula>
    </cfRule>
  </conditionalFormatting>
  <conditionalFormatting sqref="S59">
    <cfRule type="expression" dxfId="292" priority="254">
      <formula>INDIRECT(ADDRESS(ROW(),COLUMN()))=TRUNC(INDIRECT(ADDRESS(ROW(),COLUMN())))</formula>
    </cfRule>
  </conditionalFormatting>
  <conditionalFormatting sqref="T60:Y60">
    <cfRule type="expression" dxfId="291" priority="255">
      <formula>INDIRECT(ADDRESS(ROW(),COLUMN()))=TRUNC(INDIRECT(ADDRESS(ROW(),COLUMN())))</formula>
    </cfRule>
  </conditionalFormatting>
  <conditionalFormatting sqref="T59:Y59">
    <cfRule type="expression" dxfId="290" priority="256">
      <formula>INDIRECT(ADDRESS(ROW(),COLUMN()))=TRUNC(INDIRECT(ADDRESS(ROW(),COLUMN())))</formula>
    </cfRule>
  </conditionalFormatting>
  <conditionalFormatting sqref="AX59:BA60">
    <cfRule type="expression" dxfId="289" priority="257">
      <formula>INDIRECT(ADDRESS(ROW(),COLUMN()))=TRUNC(INDIRECT(ADDRESS(ROW(),COLUMN())))</formula>
    </cfRule>
  </conditionalFormatting>
  <conditionalFormatting sqref="Z60">
    <cfRule type="expression" dxfId="288" priority="258">
      <formula>INDIRECT(ADDRESS(ROW(),COLUMN()))=TRUNC(INDIRECT(ADDRESS(ROW(),COLUMN())))</formula>
    </cfRule>
  </conditionalFormatting>
  <conditionalFormatting sqref="Z59">
    <cfRule type="expression" dxfId="287" priority="259">
      <formula>INDIRECT(ADDRESS(ROW(),COLUMN()))=TRUNC(INDIRECT(ADDRESS(ROW(),COLUMN())))</formula>
    </cfRule>
  </conditionalFormatting>
  <conditionalFormatting sqref="AA60:AF60">
    <cfRule type="expression" dxfId="286" priority="260">
      <formula>INDIRECT(ADDRESS(ROW(),COLUMN()))=TRUNC(INDIRECT(ADDRESS(ROW(),COLUMN())))</formula>
    </cfRule>
  </conditionalFormatting>
  <conditionalFormatting sqref="AA59:AF59">
    <cfRule type="expression" dxfId="285" priority="261">
      <formula>INDIRECT(ADDRESS(ROW(),COLUMN()))=TRUNC(INDIRECT(ADDRESS(ROW(),COLUMN())))</formula>
    </cfRule>
  </conditionalFormatting>
  <conditionalFormatting sqref="AG60">
    <cfRule type="expression" dxfId="284" priority="262">
      <formula>INDIRECT(ADDRESS(ROW(),COLUMN()))=TRUNC(INDIRECT(ADDRESS(ROW(),COLUMN())))</formula>
    </cfRule>
  </conditionalFormatting>
  <conditionalFormatting sqref="AG59">
    <cfRule type="expression" dxfId="283" priority="263">
      <formula>INDIRECT(ADDRESS(ROW(),COLUMN()))=TRUNC(INDIRECT(ADDRESS(ROW(),COLUMN())))</formula>
    </cfRule>
  </conditionalFormatting>
  <conditionalFormatting sqref="AH60:AM60">
    <cfRule type="expression" dxfId="282" priority="264">
      <formula>INDIRECT(ADDRESS(ROW(),COLUMN()))=TRUNC(INDIRECT(ADDRESS(ROW(),COLUMN())))</formula>
    </cfRule>
  </conditionalFormatting>
  <conditionalFormatting sqref="AH59:AM59">
    <cfRule type="expression" dxfId="281" priority="265">
      <formula>INDIRECT(ADDRESS(ROW(),COLUMN()))=TRUNC(INDIRECT(ADDRESS(ROW(),COLUMN())))</formula>
    </cfRule>
  </conditionalFormatting>
  <conditionalFormatting sqref="AN60">
    <cfRule type="expression" dxfId="280" priority="266">
      <formula>INDIRECT(ADDRESS(ROW(),COLUMN()))=TRUNC(INDIRECT(ADDRESS(ROW(),COLUMN())))</formula>
    </cfRule>
  </conditionalFormatting>
  <conditionalFormatting sqref="AN59">
    <cfRule type="expression" dxfId="279" priority="267">
      <formula>INDIRECT(ADDRESS(ROW(),COLUMN()))=TRUNC(INDIRECT(ADDRESS(ROW(),COLUMN())))</formula>
    </cfRule>
  </conditionalFormatting>
  <conditionalFormatting sqref="AO60:AT60">
    <cfRule type="expression" dxfId="278" priority="268">
      <formula>INDIRECT(ADDRESS(ROW(),COLUMN()))=TRUNC(INDIRECT(ADDRESS(ROW(),COLUMN())))</formula>
    </cfRule>
  </conditionalFormatting>
  <conditionalFormatting sqref="AO59:AT59">
    <cfRule type="expression" dxfId="277" priority="269">
      <formula>INDIRECT(ADDRESS(ROW(),COLUMN()))=TRUNC(INDIRECT(ADDRESS(ROW(),COLUMN())))</formula>
    </cfRule>
  </conditionalFormatting>
  <conditionalFormatting sqref="AU60">
    <cfRule type="expression" dxfId="276" priority="270">
      <formula>INDIRECT(ADDRESS(ROW(),COLUMN()))=TRUNC(INDIRECT(ADDRESS(ROW(),COLUMN())))</formula>
    </cfRule>
  </conditionalFormatting>
  <conditionalFormatting sqref="AU59">
    <cfRule type="expression" dxfId="275" priority="271">
      <formula>INDIRECT(ADDRESS(ROW(),COLUMN()))=TRUNC(INDIRECT(ADDRESS(ROW(),COLUMN())))</formula>
    </cfRule>
  </conditionalFormatting>
  <conditionalFormatting sqref="AV60:AW60">
    <cfRule type="expression" dxfId="274" priority="272">
      <formula>INDIRECT(ADDRESS(ROW(),COLUMN()))=TRUNC(INDIRECT(ADDRESS(ROW(),COLUMN())))</formula>
    </cfRule>
  </conditionalFormatting>
  <conditionalFormatting sqref="AV59:AW59">
    <cfRule type="expression" dxfId="273" priority="273">
      <formula>INDIRECT(ADDRESS(ROW(),COLUMN()))=TRUNC(INDIRECT(ADDRESS(ROW(),COLUMN())))</formula>
    </cfRule>
  </conditionalFormatting>
  <dataValidations count="7">
    <dataValidation type="list" operator="equal" allowBlank="1" showInputMessage="1" sqref="S22:AW22 S25:AW25 S28:AW28 S31:AW31 S34:AW34 S37:AW37 S40:AW40 S43:AW43 S46:AW46 S49:AW49 S52:AW52 S55:AW55 S58:AW58">
      <formula1>シフト記号表</formula1>
      <formula2>0</formula2>
    </dataValidation>
    <dataValidation type="list" operator="equal" allowBlank="1" showInputMessage="1" sqref="G22:G60">
      <formula1>"A,B,C,D"</formula1>
      <formula2>0</formula2>
    </dataValidation>
    <dataValidation type="list" operator="equal" allowBlank="1" showInputMessage="1" sqref="C25:E60">
      <formula1>職種</formula1>
      <formula2>0</formula2>
    </dataValidation>
    <dataValidation type="decimal" allowBlank="1" showInputMessage="1" showErrorMessage="1" error="入力可能範囲　32～40" sqref="AX6">
      <formula1>32</formula1>
      <formula2>40</formula2>
    </dataValidation>
    <dataValidation type="list" operator="equal" allowBlank="1" showInputMessage="1" showErrorMessage="1" sqref="BB4:BE4">
      <formula1>"予定,実績,予定・実績"</formula1>
      <formula2>0</formula2>
    </dataValidation>
    <dataValidation type="list" operator="equal" allowBlank="1" showInputMessage="1" showErrorMessage="1" sqref="BB3:BE3">
      <formula1>"４週,暦月"</formula1>
      <formula2>0</formula2>
    </dataValidation>
    <dataValidation type="list" operator="equal" allowBlank="1" showInputMessage="1" showErrorMessage="1" sqref="AC3">
      <formula1>#REF!</formula1>
      <formula2>0</formula2>
    </dataValidation>
  </dataValidations>
  <printOptions horizontalCentered="1"/>
  <pageMargins left="0.15763888888888899" right="0.15763888888888899" top="0.31527777777777799" bottom="0.35486111111111102" header="0.51180555555555496" footer="0.31527777777777799"/>
  <pageSetup paperSize="8" scale="66" firstPageNumber="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operator="equal" allowBlank="1" showInputMessage="1">
          <x14:formula1>
            <xm:f>'プルダウン・リスト (2)'!$C$12:$L$12</xm:f>
          </x14:formula1>
          <xm:sqref>C22:E24</xm:sqref>
        </x14:dataValidation>
        <x14:dataValidation type="list" operator="equal" allowBlank="1" showInputMessage="1" error="リストにない場合のみ、入力してください。">
          <x14:formula1>
            <xm:f>'プルダウン・リスト (2)'!$G$13:$G$25</xm:f>
          </x14:formula1>
          <xm:sqref>H22:K60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topLeftCell="A15" zoomScaleNormal="100" zoomScalePageLayoutView="60" workbookViewId="0">
      <selection activeCell="G25" sqref="G25"/>
    </sheetView>
  </sheetViews>
  <sheetFormatPr defaultRowHeight="25.5"/>
  <cols>
    <col min="1" max="1025" width="9" style="621"/>
  </cols>
  <sheetData>
    <row r="1" spans="1:12">
      <c r="A1" s="666"/>
      <c r="B1" s="669" t="s">
        <v>330</v>
      </c>
      <c r="C1" s="669"/>
      <c r="D1" s="669"/>
      <c r="E1"/>
      <c r="F1"/>
      <c r="G1"/>
      <c r="H1"/>
      <c r="I1"/>
      <c r="J1"/>
      <c r="K1"/>
      <c r="L1"/>
    </row>
    <row r="2" spans="1:12">
      <c r="A2" s="666"/>
      <c r="B2" s="669"/>
      <c r="C2" s="669"/>
      <c r="D2" s="669"/>
      <c r="E2"/>
      <c r="F2"/>
      <c r="G2"/>
      <c r="H2"/>
      <c r="I2"/>
      <c r="J2"/>
      <c r="K2"/>
      <c r="L2"/>
    </row>
    <row r="3" spans="1:12">
      <c r="A3" s="666"/>
      <c r="B3" s="671" t="s">
        <v>14</v>
      </c>
      <c r="C3" s="670" t="s">
        <v>280</v>
      </c>
      <c r="D3" s="669"/>
      <c r="E3"/>
      <c r="F3"/>
      <c r="G3"/>
      <c r="H3"/>
      <c r="I3"/>
      <c r="J3"/>
      <c r="K3"/>
      <c r="L3"/>
    </row>
    <row r="4" spans="1:12">
      <c r="A4" s="666"/>
      <c r="B4" s="646">
        <v>1</v>
      </c>
      <c r="C4" s="645" t="s">
        <v>59</v>
      </c>
      <c r="D4" s="669"/>
      <c r="E4"/>
      <c r="F4"/>
      <c r="G4"/>
      <c r="H4"/>
      <c r="I4"/>
      <c r="J4"/>
      <c r="K4"/>
      <c r="L4"/>
    </row>
    <row r="5" spans="1:12">
      <c r="A5" s="666"/>
      <c r="B5" s="646">
        <v>2</v>
      </c>
      <c r="C5" s="645" t="s">
        <v>229</v>
      </c>
      <c r="D5"/>
      <c r="E5"/>
      <c r="F5"/>
      <c r="G5"/>
      <c r="H5"/>
      <c r="I5"/>
      <c r="J5"/>
      <c r="K5"/>
      <c r="L5"/>
    </row>
    <row r="6" spans="1:12">
      <c r="A6" s="666"/>
      <c r="B6" s="646">
        <v>3</v>
      </c>
      <c r="C6" s="645" t="s">
        <v>155</v>
      </c>
      <c r="D6" s="669"/>
      <c r="E6"/>
      <c r="F6"/>
      <c r="G6"/>
      <c r="H6"/>
      <c r="I6"/>
      <c r="J6"/>
      <c r="K6"/>
      <c r="L6"/>
    </row>
    <row r="7" spans="1:12">
      <c r="A7" s="666"/>
      <c r="B7" s="646">
        <v>4</v>
      </c>
      <c r="C7" s="645" t="s">
        <v>155</v>
      </c>
      <c r="D7" s="669"/>
      <c r="E7"/>
      <c r="F7"/>
      <c r="G7"/>
      <c r="H7"/>
      <c r="I7"/>
      <c r="J7"/>
      <c r="K7"/>
      <c r="L7"/>
    </row>
    <row r="8" spans="1:12">
      <c r="A8" s="666"/>
      <c r="B8" s="646">
        <v>5</v>
      </c>
      <c r="C8" s="645" t="s">
        <v>155</v>
      </c>
      <c r="D8" s="669"/>
      <c r="E8"/>
      <c r="F8"/>
      <c r="G8"/>
      <c r="H8"/>
      <c r="I8"/>
      <c r="J8"/>
      <c r="K8"/>
      <c r="L8"/>
    </row>
    <row r="9" spans="1:12">
      <c r="A9" s="666"/>
      <c r="B9" s="669"/>
      <c r="C9" s="669"/>
      <c r="D9" s="669"/>
      <c r="E9"/>
      <c r="F9"/>
      <c r="G9"/>
      <c r="H9"/>
      <c r="I9"/>
      <c r="J9"/>
      <c r="K9"/>
      <c r="L9"/>
    </row>
    <row r="10" spans="1:12">
      <c r="A10" s="666"/>
      <c r="B10" s="669" t="s">
        <v>332</v>
      </c>
      <c r="C10" s="669"/>
      <c r="D10" s="669"/>
      <c r="E10"/>
      <c r="F10"/>
      <c r="G10"/>
      <c r="H10"/>
      <c r="I10"/>
      <c r="J10"/>
      <c r="K10"/>
      <c r="L10"/>
    </row>
    <row r="11" spans="1:12" ht="26.25" thickBot="1">
      <c r="A11" s="666"/>
      <c r="B11" s="669"/>
      <c r="C11" s="669"/>
      <c r="D11" s="669"/>
      <c r="E11"/>
      <c r="F11"/>
      <c r="G11"/>
      <c r="H11"/>
      <c r="I11"/>
      <c r="J11"/>
      <c r="K11"/>
      <c r="L11"/>
    </row>
    <row r="12" spans="1:12" ht="26.25" thickBot="1">
      <c r="A12" s="666"/>
      <c r="B12" s="626" t="s">
        <v>15</v>
      </c>
      <c r="C12" s="668" t="s">
        <v>16</v>
      </c>
      <c r="D12" s="630" t="s">
        <v>17</v>
      </c>
      <c r="E12" s="630" t="s">
        <v>18</v>
      </c>
      <c r="F12" s="630" t="s">
        <v>19</v>
      </c>
      <c r="G12" s="667" t="s">
        <v>20</v>
      </c>
      <c r="H12" s="630" t="s">
        <v>155</v>
      </c>
      <c r="I12" s="630" t="s">
        <v>155</v>
      </c>
      <c r="J12" s="630" t="s">
        <v>155</v>
      </c>
      <c r="K12" s="630" t="s">
        <v>155</v>
      </c>
      <c r="L12" s="631" t="s">
        <v>155</v>
      </c>
    </row>
    <row r="13" spans="1:12" ht="26.25" thickBot="1">
      <c r="A13" s="666"/>
      <c r="B13" s="656" t="s">
        <v>333</v>
      </c>
      <c r="C13" s="665" t="s">
        <v>155</v>
      </c>
      <c r="D13" s="664" t="s">
        <v>157</v>
      </c>
      <c r="E13" s="664" t="s">
        <v>159</v>
      </c>
      <c r="F13" s="664" t="s">
        <v>163</v>
      </c>
      <c r="G13" s="663" t="s">
        <v>365</v>
      </c>
      <c r="H13" s="662" t="s">
        <v>155</v>
      </c>
      <c r="I13" s="662" t="s">
        <v>155</v>
      </c>
      <c r="J13" s="662" t="s">
        <v>155</v>
      </c>
      <c r="K13" s="662" t="s">
        <v>155</v>
      </c>
      <c r="L13" s="661" t="s">
        <v>155</v>
      </c>
    </row>
    <row r="14" spans="1:12" ht="26.25" thickBot="1">
      <c r="B14" s="656"/>
      <c r="C14" s="659" t="s">
        <v>155</v>
      </c>
      <c r="D14" s="624" t="s">
        <v>158</v>
      </c>
      <c r="E14" s="624" t="s">
        <v>161</v>
      </c>
      <c r="F14" s="624" t="s">
        <v>155</v>
      </c>
      <c r="G14" s="660" t="s">
        <v>364</v>
      </c>
      <c r="H14" s="658" t="s">
        <v>155</v>
      </c>
      <c r="I14" s="658" t="s">
        <v>155</v>
      </c>
      <c r="J14" s="658" t="s">
        <v>155</v>
      </c>
      <c r="K14" s="658" t="s">
        <v>155</v>
      </c>
      <c r="L14" s="657" t="s">
        <v>155</v>
      </c>
    </row>
    <row r="15" spans="1:12" ht="26.25" thickBot="1">
      <c r="B15" s="656"/>
      <c r="C15" s="659" t="s">
        <v>155</v>
      </c>
      <c r="D15" s="624" t="s">
        <v>363</v>
      </c>
      <c r="E15" s="624" t="s">
        <v>155</v>
      </c>
      <c r="F15" s="624" t="s">
        <v>155</v>
      </c>
      <c r="G15" s="660" t="s">
        <v>362</v>
      </c>
      <c r="H15" s="658" t="s">
        <v>155</v>
      </c>
      <c r="I15" s="658" t="s">
        <v>155</v>
      </c>
      <c r="J15" s="658" t="s">
        <v>155</v>
      </c>
      <c r="K15" s="658" t="s">
        <v>155</v>
      </c>
      <c r="L15" s="657" t="s">
        <v>155</v>
      </c>
    </row>
    <row r="16" spans="1:12" ht="26.25" thickBot="1">
      <c r="B16" s="656"/>
      <c r="C16" s="659" t="s">
        <v>155</v>
      </c>
      <c r="D16" s="624" t="s">
        <v>155</v>
      </c>
      <c r="E16" s="624" t="s">
        <v>155</v>
      </c>
      <c r="F16" s="624" t="s">
        <v>155</v>
      </c>
      <c r="G16" s="660" t="s">
        <v>159</v>
      </c>
      <c r="H16" s="658" t="s">
        <v>155</v>
      </c>
      <c r="I16" s="658" t="s">
        <v>155</v>
      </c>
      <c r="J16" s="658" t="s">
        <v>155</v>
      </c>
      <c r="K16" s="658" t="s">
        <v>155</v>
      </c>
      <c r="L16" s="657" t="s">
        <v>155</v>
      </c>
    </row>
    <row r="17" spans="2:12" ht="26.25" thickBot="1">
      <c r="B17" s="656"/>
      <c r="C17" s="659" t="s">
        <v>155</v>
      </c>
      <c r="D17" s="624" t="s">
        <v>155</v>
      </c>
      <c r="E17" s="624" t="s">
        <v>155</v>
      </c>
      <c r="F17" s="624" t="s">
        <v>155</v>
      </c>
      <c r="G17" s="660" t="s">
        <v>161</v>
      </c>
      <c r="H17" s="658" t="s">
        <v>155</v>
      </c>
      <c r="I17" s="658" t="s">
        <v>155</v>
      </c>
      <c r="J17" s="658" t="s">
        <v>155</v>
      </c>
      <c r="K17" s="658" t="s">
        <v>155</v>
      </c>
      <c r="L17" s="657" t="s">
        <v>155</v>
      </c>
    </row>
    <row r="18" spans="2:12" ht="26.25" thickBot="1">
      <c r="B18" s="656"/>
      <c r="C18" s="659" t="s">
        <v>155</v>
      </c>
      <c r="D18" s="624" t="s">
        <v>155</v>
      </c>
      <c r="E18" s="624" t="s">
        <v>155</v>
      </c>
      <c r="F18" s="624" t="s">
        <v>155</v>
      </c>
      <c r="G18" s="660" t="s">
        <v>361</v>
      </c>
      <c r="H18" s="658" t="s">
        <v>155</v>
      </c>
      <c r="I18" s="658" t="s">
        <v>155</v>
      </c>
      <c r="J18" s="658" t="s">
        <v>155</v>
      </c>
      <c r="K18" s="658" t="s">
        <v>155</v>
      </c>
      <c r="L18" s="657" t="s">
        <v>155</v>
      </c>
    </row>
    <row r="19" spans="2:12" ht="26.25" thickBot="1">
      <c r="B19" s="656"/>
      <c r="C19" s="659" t="s">
        <v>155</v>
      </c>
      <c r="D19" s="624" t="s">
        <v>155</v>
      </c>
      <c r="E19" s="624" t="s">
        <v>155</v>
      </c>
      <c r="F19" s="624" t="s">
        <v>155</v>
      </c>
      <c r="G19" s="660" t="s">
        <v>360</v>
      </c>
      <c r="H19" s="658" t="s">
        <v>155</v>
      </c>
      <c r="I19" s="658" t="s">
        <v>155</v>
      </c>
      <c r="J19" s="658" t="s">
        <v>155</v>
      </c>
      <c r="K19" s="658" t="s">
        <v>155</v>
      </c>
      <c r="L19" s="657" t="s">
        <v>155</v>
      </c>
    </row>
    <row r="20" spans="2:12" ht="26.25" thickBot="1">
      <c r="B20" s="656"/>
      <c r="C20" s="659" t="s">
        <v>155</v>
      </c>
      <c r="D20" s="624" t="s">
        <v>155</v>
      </c>
      <c r="E20" s="624" t="s">
        <v>155</v>
      </c>
      <c r="F20" s="624" t="s">
        <v>155</v>
      </c>
      <c r="G20" s="660" t="s">
        <v>359</v>
      </c>
      <c r="H20" s="658" t="s">
        <v>155</v>
      </c>
      <c r="I20" s="658" t="s">
        <v>155</v>
      </c>
      <c r="J20" s="658" t="s">
        <v>155</v>
      </c>
      <c r="K20" s="658" t="s">
        <v>155</v>
      </c>
      <c r="L20" s="657" t="s">
        <v>155</v>
      </c>
    </row>
    <row r="21" spans="2:12" ht="26.25" thickBot="1">
      <c r="B21" s="656"/>
      <c r="C21" s="659" t="s">
        <v>155</v>
      </c>
      <c r="D21" s="624" t="s">
        <v>155</v>
      </c>
      <c r="E21" s="624" t="s">
        <v>155</v>
      </c>
      <c r="F21" s="624" t="s">
        <v>155</v>
      </c>
      <c r="G21" s="660" t="s">
        <v>358</v>
      </c>
      <c r="H21" s="658" t="s">
        <v>155</v>
      </c>
      <c r="I21" s="658" t="s">
        <v>155</v>
      </c>
      <c r="J21" s="658" t="s">
        <v>155</v>
      </c>
      <c r="K21" s="658" t="s">
        <v>155</v>
      </c>
      <c r="L21" s="657" t="s">
        <v>155</v>
      </c>
    </row>
    <row r="22" spans="2:12" ht="26.25" thickBot="1">
      <c r="B22" s="656"/>
      <c r="C22" s="659" t="s">
        <v>155</v>
      </c>
      <c r="D22" s="624" t="s">
        <v>155</v>
      </c>
      <c r="E22" s="624" t="s">
        <v>155</v>
      </c>
      <c r="F22" s="624" t="s">
        <v>155</v>
      </c>
      <c r="G22" s="664" t="s">
        <v>157</v>
      </c>
      <c r="H22" s="658" t="s">
        <v>155</v>
      </c>
      <c r="I22" s="658" t="s">
        <v>155</v>
      </c>
      <c r="J22" s="658" t="s">
        <v>155</v>
      </c>
      <c r="K22" s="658" t="s">
        <v>155</v>
      </c>
      <c r="L22" s="657" t="s">
        <v>155</v>
      </c>
    </row>
    <row r="23" spans="2:12" ht="26.25" thickBot="1">
      <c r="B23" s="656"/>
      <c r="C23" s="659" t="s">
        <v>155</v>
      </c>
      <c r="D23" s="624" t="s">
        <v>155</v>
      </c>
      <c r="E23" s="624" t="s">
        <v>155</v>
      </c>
      <c r="F23" s="624" t="s">
        <v>155</v>
      </c>
      <c r="G23" s="624" t="s">
        <v>158</v>
      </c>
      <c r="H23" s="658" t="s">
        <v>155</v>
      </c>
      <c r="I23" s="658" t="s">
        <v>155</v>
      </c>
      <c r="J23" s="658" t="s">
        <v>155</v>
      </c>
      <c r="K23" s="658" t="s">
        <v>155</v>
      </c>
      <c r="L23" s="657" t="s">
        <v>155</v>
      </c>
    </row>
    <row r="24" spans="2:12" ht="26.25" thickBot="1">
      <c r="B24" s="656"/>
      <c r="C24" s="659" t="s">
        <v>155</v>
      </c>
      <c r="D24" s="624" t="s">
        <v>155</v>
      </c>
      <c r="E24" s="624" t="s">
        <v>155</v>
      </c>
      <c r="F24" s="624" t="s">
        <v>155</v>
      </c>
      <c r="G24" s="624" t="s">
        <v>363</v>
      </c>
      <c r="H24" s="658" t="s">
        <v>155</v>
      </c>
      <c r="I24" s="658" t="s">
        <v>155</v>
      </c>
      <c r="J24" s="658" t="s">
        <v>155</v>
      </c>
      <c r="K24" s="658" t="s">
        <v>155</v>
      </c>
      <c r="L24" s="657" t="s">
        <v>155</v>
      </c>
    </row>
    <row r="25" spans="2:12" ht="26.25" thickBot="1">
      <c r="B25" s="656"/>
      <c r="C25" s="655" t="s">
        <v>155</v>
      </c>
      <c r="D25" s="648" t="s">
        <v>155</v>
      </c>
      <c r="E25" s="648" t="s">
        <v>155</v>
      </c>
      <c r="F25" s="648" t="s">
        <v>155</v>
      </c>
      <c r="G25" s="664" t="s">
        <v>163</v>
      </c>
      <c r="H25" s="654" t="s">
        <v>155</v>
      </c>
      <c r="I25" s="654" t="s">
        <v>155</v>
      </c>
      <c r="J25" s="654" t="s">
        <v>155</v>
      </c>
      <c r="K25" s="654" t="s">
        <v>155</v>
      </c>
      <c r="L25" s="653" t="s">
        <v>155</v>
      </c>
    </row>
    <row r="26" spans="2:12">
      <c r="C26"/>
    </row>
    <row r="27" spans="2:12">
      <c r="C27"/>
    </row>
    <row r="28" spans="2:12">
      <c r="C28" s="620" t="s">
        <v>339</v>
      </c>
    </row>
    <row r="29" spans="2:12">
      <c r="C29" s="621" t="s">
        <v>340</v>
      </c>
    </row>
    <row r="30" spans="2:12">
      <c r="C30" s="620" t="s">
        <v>357</v>
      </c>
    </row>
    <row r="31" spans="2:12">
      <c r="C31" s="620" t="s">
        <v>342</v>
      </c>
    </row>
    <row r="32" spans="2:12">
      <c r="C32" s="620" t="s">
        <v>356</v>
      </c>
    </row>
    <row r="33" spans="3:3">
      <c r="C33" s="620" t="s">
        <v>355</v>
      </c>
    </row>
    <row r="34" spans="3:3">
      <c r="C34" s="620" t="s">
        <v>354</v>
      </c>
    </row>
    <row r="35" spans="3:3">
      <c r="C35" s="620" t="s">
        <v>353</v>
      </c>
    </row>
    <row r="36" spans="3:3">
      <c r="C36" s="620" t="s">
        <v>345</v>
      </c>
    </row>
    <row r="37" spans="3:3">
      <c r="C37" s="620" t="s">
        <v>346</v>
      </c>
    </row>
    <row r="38" spans="3:3">
      <c r="C38"/>
    </row>
    <row r="39" spans="3:3">
      <c r="C39" s="620" t="s">
        <v>347</v>
      </c>
    </row>
    <row r="40" spans="3:3">
      <c r="C40" s="620" t="s">
        <v>348</v>
      </c>
    </row>
    <row r="41" spans="3:3">
      <c r="C41" s="620" t="s">
        <v>349</v>
      </c>
    </row>
    <row r="42" spans="3:3">
      <c r="C42" s="620" t="s">
        <v>350</v>
      </c>
    </row>
    <row r="43" spans="3:3">
      <c r="C43" s="620" t="s">
        <v>351</v>
      </c>
    </row>
    <row r="44" spans="3:3">
      <c r="C44" s="620" t="s">
        <v>352</v>
      </c>
    </row>
  </sheetData>
  <mergeCells count="1">
    <mergeCell ref="B13:B25"/>
  </mergeCells>
  <phoneticPr fontId="2"/>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60" zoomScaleNormal="100" zoomScalePageLayoutView="60" workbookViewId="0">
      <selection activeCell="A2" sqref="A2:B2"/>
    </sheetView>
  </sheetViews>
  <sheetFormatPr defaultRowHeight="25.5"/>
  <cols>
    <col min="1" max="1" width="4.25" style="228" customWidth="1"/>
    <col min="2" max="4" width="9" style="234"/>
    <col min="5" max="8" width="9" style="228"/>
    <col min="9" max="9" width="9" style="234"/>
    <col min="10" max="1025" width="9" style="228"/>
  </cols>
  <sheetData>
    <row r="1" spans="2:23">
      <c r="B1" s="227" t="s">
        <v>104</v>
      </c>
      <c r="C1"/>
      <c r="D1"/>
      <c r="E1"/>
      <c r="F1"/>
      <c r="G1"/>
      <c r="H1"/>
      <c r="I1"/>
      <c r="J1"/>
      <c r="K1"/>
      <c r="M1"/>
      <c r="N1"/>
      <c r="O1"/>
      <c r="Q1"/>
      <c r="R1"/>
      <c r="S1"/>
      <c r="T1"/>
      <c r="U1"/>
      <c r="W1"/>
    </row>
    <row r="2" spans="2:23">
      <c r="B2" s="229" t="s">
        <v>105</v>
      </c>
      <c r="C2"/>
      <c r="D2"/>
      <c r="E2" s="230"/>
      <c r="F2"/>
      <c r="G2"/>
      <c r="H2"/>
      <c r="I2" s="231"/>
      <c r="J2"/>
      <c r="K2"/>
      <c r="M2"/>
      <c r="N2"/>
      <c r="O2"/>
      <c r="Q2"/>
      <c r="R2"/>
      <c r="S2"/>
      <c r="T2"/>
      <c r="U2"/>
      <c r="W2"/>
    </row>
    <row r="3" spans="2:23">
      <c r="B3" s="231" t="s">
        <v>106</v>
      </c>
      <c r="C3"/>
      <c r="D3"/>
      <c r="E3" s="232" t="s">
        <v>107</v>
      </c>
      <c r="F3"/>
      <c r="G3"/>
      <c r="H3"/>
      <c r="I3" s="231"/>
      <c r="J3"/>
      <c r="K3"/>
      <c r="M3"/>
      <c r="N3"/>
      <c r="O3"/>
      <c r="Q3"/>
      <c r="R3"/>
      <c r="S3"/>
      <c r="T3"/>
      <c r="U3"/>
      <c r="W3"/>
    </row>
    <row r="4" spans="2:23">
      <c r="B4" s="229"/>
      <c r="C4"/>
      <c r="D4"/>
      <c r="E4" s="233" t="s">
        <v>108</v>
      </c>
      <c r="F4" s="233"/>
      <c r="G4" s="233"/>
      <c r="H4" s="233"/>
      <c r="I4" s="233"/>
      <c r="J4" s="233"/>
      <c r="K4" s="233"/>
      <c r="M4" s="233" t="s">
        <v>109</v>
      </c>
      <c r="N4" s="233"/>
      <c r="O4" s="233"/>
      <c r="Q4" s="233" t="s">
        <v>110</v>
      </c>
      <c r="R4" s="233"/>
      <c r="S4" s="233"/>
      <c r="T4" s="233"/>
      <c r="U4" s="233"/>
      <c r="W4" s="233" t="s">
        <v>111</v>
      </c>
    </row>
    <row r="5" spans="2:23">
      <c r="B5" s="234" t="s">
        <v>14</v>
      </c>
      <c r="C5" s="235" t="s">
        <v>23</v>
      </c>
      <c r="D5"/>
      <c r="E5" s="235" t="s">
        <v>112</v>
      </c>
      <c r="F5" s="234"/>
      <c r="G5" s="235" t="s">
        <v>113</v>
      </c>
      <c r="H5"/>
      <c r="I5" s="235" t="s">
        <v>114</v>
      </c>
      <c r="J5"/>
      <c r="K5" s="235" t="s">
        <v>108</v>
      </c>
      <c r="M5" s="235" t="s">
        <v>115</v>
      </c>
      <c r="N5"/>
      <c r="O5" s="235" t="s">
        <v>116</v>
      </c>
      <c r="Q5" s="235" t="s">
        <v>115</v>
      </c>
      <c r="R5"/>
      <c r="S5" s="235" t="s">
        <v>116</v>
      </c>
      <c r="U5" s="235" t="s">
        <v>108</v>
      </c>
      <c r="W5" s="233"/>
    </row>
    <row r="6" spans="2:23">
      <c r="B6" s="234">
        <v>1</v>
      </c>
      <c r="C6" s="236" t="s">
        <v>117</v>
      </c>
      <c r="D6" s="235" t="s">
        <v>118</v>
      </c>
      <c r="E6" s="237">
        <v>0.375</v>
      </c>
      <c r="F6" s="235" t="s">
        <v>80</v>
      </c>
      <c r="G6" s="237">
        <v>0.75</v>
      </c>
      <c r="H6" s="238" t="s">
        <v>119</v>
      </c>
      <c r="I6" s="237">
        <v>4.1666666666666699E-2</v>
      </c>
      <c r="J6" s="228" t="s">
        <v>63</v>
      </c>
      <c r="K6" s="239">
        <f t="shared" ref="K6:K25" si="0">(G6-E6-I6)*24</f>
        <v>8</v>
      </c>
      <c r="M6" s="237">
        <v>0.39583333333333298</v>
      </c>
      <c r="N6" s="235" t="s">
        <v>80</v>
      </c>
      <c r="O6" s="237">
        <v>0.6875</v>
      </c>
      <c r="Q6" s="240">
        <f t="shared" ref="Q6:Q25" si="1">IF(E6&lt;M6,M6,E6)</f>
        <v>0.39583333333333298</v>
      </c>
      <c r="R6" s="235" t="s">
        <v>80</v>
      </c>
      <c r="S6" s="240">
        <f t="shared" ref="S6:S25" si="2">IF(G6&gt;O6,O6,G6)</f>
        <v>0.6875</v>
      </c>
      <c r="U6" s="239">
        <f t="shared" ref="U6:U25" si="3">(S6-Q6)*24</f>
        <v>7.0000000000000089</v>
      </c>
      <c r="W6" s="241"/>
    </row>
    <row r="7" spans="2:23">
      <c r="B7" s="234">
        <v>2</v>
      </c>
      <c r="C7" s="236" t="s">
        <v>120</v>
      </c>
      <c r="D7" s="235" t="s">
        <v>118</v>
      </c>
      <c r="E7" s="237"/>
      <c r="F7" s="235" t="s">
        <v>80</v>
      </c>
      <c r="G7" s="237"/>
      <c r="H7" s="238" t="s">
        <v>119</v>
      </c>
      <c r="I7" s="237">
        <v>0</v>
      </c>
      <c r="J7" s="228" t="s">
        <v>63</v>
      </c>
      <c r="K7" s="239">
        <f t="shared" si="0"/>
        <v>0</v>
      </c>
      <c r="M7" s="237"/>
      <c r="N7" s="235" t="s">
        <v>80</v>
      </c>
      <c r="O7" s="237"/>
      <c r="Q7" s="240">
        <f t="shared" si="1"/>
        <v>0</v>
      </c>
      <c r="R7" s="235" t="s">
        <v>80</v>
      </c>
      <c r="S7" s="240">
        <f t="shared" si="2"/>
        <v>0</v>
      </c>
      <c r="U7" s="239">
        <f t="shared" si="3"/>
        <v>0</v>
      </c>
      <c r="W7" s="241"/>
    </row>
    <row r="8" spans="2:23">
      <c r="B8" s="234">
        <v>3</v>
      </c>
      <c r="C8" s="236" t="s">
        <v>121</v>
      </c>
      <c r="D8" s="235" t="s">
        <v>118</v>
      </c>
      <c r="E8" s="237"/>
      <c r="F8" s="235" t="s">
        <v>80</v>
      </c>
      <c r="G8" s="237"/>
      <c r="H8" s="238" t="s">
        <v>119</v>
      </c>
      <c r="I8" s="237">
        <v>0</v>
      </c>
      <c r="J8" s="228" t="s">
        <v>63</v>
      </c>
      <c r="K8" s="239">
        <f t="shared" si="0"/>
        <v>0</v>
      </c>
      <c r="M8" s="237"/>
      <c r="N8" s="235" t="s">
        <v>80</v>
      </c>
      <c r="O8" s="237"/>
      <c r="Q8" s="240">
        <f t="shared" si="1"/>
        <v>0</v>
      </c>
      <c r="R8" s="235" t="s">
        <v>80</v>
      </c>
      <c r="S8" s="240">
        <f t="shared" si="2"/>
        <v>0</v>
      </c>
      <c r="U8" s="239">
        <f t="shared" si="3"/>
        <v>0</v>
      </c>
      <c r="W8" s="241"/>
    </row>
    <row r="9" spans="2:23">
      <c r="B9" s="234">
        <v>4</v>
      </c>
      <c r="C9" s="236" t="s">
        <v>122</v>
      </c>
      <c r="D9" s="235" t="s">
        <v>118</v>
      </c>
      <c r="E9" s="237"/>
      <c r="F9" s="235" t="s">
        <v>80</v>
      </c>
      <c r="G9" s="237"/>
      <c r="H9" s="238" t="s">
        <v>119</v>
      </c>
      <c r="I9" s="237">
        <v>0</v>
      </c>
      <c r="J9" s="228" t="s">
        <v>63</v>
      </c>
      <c r="K9" s="239">
        <f t="shared" si="0"/>
        <v>0</v>
      </c>
      <c r="M9" s="237"/>
      <c r="N9" s="235" t="s">
        <v>80</v>
      </c>
      <c r="O9" s="237"/>
      <c r="Q9" s="240">
        <f t="shared" si="1"/>
        <v>0</v>
      </c>
      <c r="R9" s="235" t="s">
        <v>80</v>
      </c>
      <c r="S9" s="240">
        <f t="shared" si="2"/>
        <v>0</v>
      </c>
      <c r="U9" s="239">
        <f t="shared" si="3"/>
        <v>0</v>
      </c>
      <c r="W9" s="241"/>
    </row>
    <row r="10" spans="2:23">
      <c r="B10" s="234">
        <v>5</v>
      </c>
      <c r="C10" s="236" t="s">
        <v>123</v>
      </c>
      <c r="D10" s="235" t="s">
        <v>118</v>
      </c>
      <c r="E10" s="237"/>
      <c r="F10" s="235" t="s">
        <v>80</v>
      </c>
      <c r="G10" s="237"/>
      <c r="H10" s="238" t="s">
        <v>119</v>
      </c>
      <c r="I10" s="237">
        <v>0</v>
      </c>
      <c r="J10" s="228" t="s">
        <v>63</v>
      </c>
      <c r="K10" s="239">
        <f t="shared" si="0"/>
        <v>0</v>
      </c>
      <c r="M10" s="237"/>
      <c r="N10" s="235" t="s">
        <v>80</v>
      </c>
      <c r="O10" s="237"/>
      <c r="Q10" s="240">
        <f t="shared" si="1"/>
        <v>0</v>
      </c>
      <c r="R10" s="235" t="s">
        <v>80</v>
      </c>
      <c r="S10" s="240">
        <f t="shared" si="2"/>
        <v>0</v>
      </c>
      <c r="U10" s="239">
        <f t="shared" si="3"/>
        <v>0</v>
      </c>
      <c r="W10" s="241"/>
    </row>
    <row r="11" spans="2:23">
      <c r="B11" s="234">
        <v>6</v>
      </c>
      <c r="C11" s="236" t="s">
        <v>124</v>
      </c>
      <c r="D11" s="235" t="s">
        <v>118</v>
      </c>
      <c r="E11" s="237"/>
      <c r="F11" s="235" t="s">
        <v>80</v>
      </c>
      <c r="G11" s="237"/>
      <c r="H11" s="238" t="s">
        <v>119</v>
      </c>
      <c r="I11" s="237">
        <v>0</v>
      </c>
      <c r="J11" s="228" t="s">
        <v>63</v>
      </c>
      <c r="K11" s="239">
        <f t="shared" si="0"/>
        <v>0</v>
      </c>
      <c r="M11" s="237"/>
      <c r="N11" s="235" t="s">
        <v>80</v>
      </c>
      <c r="O11" s="237"/>
      <c r="Q11" s="240">
        <f t="shared" si="1"/>
        <v>0</v>
      </c>
      <c r="R11" s="235" t="s">
        <v>80</v>
      </c>
      <c r="S11" s="240">
        <f t="shared" si="2"/>
        <v>0</v>
      </c>
      <c r="U11" s="239">
        <f t="shared" si="3"/>
        <v>0</v>
      </c>
      <c r="W11" s="241"/>
    </row>
    <row r="12" spans="2:23">
      <c r="B12" s="234">
        <v>7</v>
      </c>
      <c r="C12" s="236" t="s">
        <v>125</v>
      </c>
      <c r="D12" s="235" t="s">
        <v>118</v>
      </c>
      <c r="E12" s="237"/>
      <c r="F12" s="235" t="s">
        <v>80</v>
      </c>
      <c r="G12" s="237"/>
      <c r="H12" s="238" t="s">
        <v>119</v>
      </c>
      <c r="I12" s="237">
        <v>0</v>
      </c>
      <c r="J12" s="228" t="s">
        <v>63</v>
      </c>
      <c r="K12" s="239">
        <f t="shared" si="0"/>
        <v>0</v>
      </c>
      <c r="M12" s="237"/>
      <c r="N12" s="235" t="s">
        <v>80</v>
      </c>
      <c r="O12" s="237"/>
      <c r="Q12" s="240">
        <f t="shared" si="1"/>
        <v>0</v>
      </c>
      <c r="R12" s="235" t="s">
        <v>80</v>
      </c>
      <c r="S12" s="240">
        <f t="shared" si="2"/>
        <v>0</v>
      </c>
      <c r="U12" s="239">
        <f t="shared" si="3"/>
        <v>0</v>
      </c>
      <c r="W12" s="241"/>
    </row>
    <row r="13" spans="2:23">
      <c r="B13" s="234">
        <v>8</v>
      </c>
      <c r="C13" s="236" t="s">
        <v>126</v>
      </c>
      <c r="D13" s="235" t="s">
        <v>118</v>
      </c>
      <c r="E13" s="237"/>
      <c r="F13" s="235" t="s">
        <v>80</v>
      </c>
      <c r="G13" s="237"/>
      <c r="H13" s="238" t="s">
        <v>119</v>
      </c>
      <c r="I13" s="237">
        <v>0</v>
      </c>
      <c r="J13" s="228" t="s">
        <v>63</v>
      </c>
      <c r="K13" s="239">
        <f t="shared" si="0"/>
        <v>0</v>
      </c>
      <c r="M13" s="237"/>
      <c r="N13" s="235" t="s">
        <v>80</v>
      </c>
      <c r="O13" s="237"/>
      <c r="Q13" s="240">
        <f t="shared" si="1"/>
        <v>0</v>
      </c>
      <c r="R13" s="235" t="s">
        <v>80</v>
      </c>
      <c r="S13" s="240">
        <f t="shared" si="2"/>
        <v>0</v>
      </c>
      <c r="U13" s="239">
        <f t="shared" si="3"/>
        <v>0</v>
      </c>
      <c r="W13" s="241"/>
    </row>
    <row r="14" spans="2:23">
      <c r="B14" s="234">
        <v>9</v>
      </c>
      <c r="C14" s="236" t="s">
        <v>127</v>
      </c>
      <c r="D14" s="235" t="s">
        <v>118</v>
      </c>
      <c r="E14" s="237"/>
      <c r="F14" s="235" t="s">
        <v>80</v>
      </c>
      <c r="G14" s="237"/>
      <c r="H14" s="238" t="s">
        <v>119</v>
      </c>
      <c r="I14" s="237">
        <v>0</v>
      </c>
      <c r="J14" s="228" t="s">
        <v>63</v>
      </c>
      <c r="K14" s="239">
        <f t="shared" si="0"/>
        <v>0</v>
      </c>
      <c r="M14" s="237"/>
      <c r="N14" s="235" t="s">
        <v>80</v>
      </c>
      <c r="O14" s="237"/>
      <c r="Q14" s="240">
        <f t="shared" si="1"/>
        <v>0</v>
      </c>
      <c r="R14" s="235" t="s">
        <v>80</v>
      </c>
      <c r="S14" s="240">
        <f t="shared" si="2"/>
        <v>0</v>
      </c>
      <c r="U14" s="239">
        <f t="shared" si="3"/>
        <v>0</v>
      </c>
      <c r="W14" s="241"/>
    </row>
    <row r="15" spans="2:23">
      <c r="B15" s="234">
        <v>10</v>
      </c>
      <c r="C15" s="236" t="s">
        <v>128</v>
      </c>
      <c r="D15" s="235" t="s">
        <v>118</v>
      </c>
      <c r="E15" s="237"/>
      <c r="F15" s="235" t="s">
        <v>80</v>
      </c>
      <c r="G15" s="237"/>
      <c r="H15" s="238" t="s">
        <v>119</v>
      </c>
      <c r="I15" s="237">
        <v>0</v>
      </c>
      <c r="J15" s="228" t="s">
        <v>63</v>
      </c>
      <c r="K15" s="239">
        <f t="shared" si="0"/>
        <v>0</v>
      </c>
      <c r="M15" s="237"/>
      <c r="N15" s="235" t="s">
        <v>80</v>
      </c>
      <c r="O15" s="237"/>
      <c r="Q15" s="240">
        <f t="shared" si="1"/>
        <v>0</v>
      </c>
      <c r="R15" s="235" t="s">
        <v>80</v>
      </c>
      <c r="S15" s="240">
        <f t="shared" si="2"/>
        <v>0</v>
      </c>
      <c r="U15" s="239">
        <f t="shared" si="3"/>
        <v>0</v>
      </c>
      <c r="W15" s="241"/>
    </row>
    <row r="16" spans="2:23">
      <c r="B16" s="234">
        <v>11</v>
      </c>
      <c r="C16" s="236" t="s">
        <v>129</v>
      </c>
      <c r="D16" s="235" t="s">
        <v>118</v>
      </c>
      <c r="E16" s="237"/>
      <c r="F16" s="235" t="s">
        <v>80</v>
      </c>
      <c r="G16" s="237"/>
      <c r="H16" s="238" t="s">
        <v>119</v>
      </c>
      <c r="I16" s="237">
        <v>0</v>
      </c>
      <c r="J16" s="228" t="s">
        <v>63</v>
      </c>
      <c r="K16" s="239">
        <f t="shared" si="0"/>
        <v>0</v>
      </c>
      <c r="M16" s="237"/>
      <c r="N16" s="235" t="s">
        <v>80</v>
      </c>
      <c r="O16" s="237"/>
      <c r="Q16" s="240">
        <f t="shared" si="1"/>
        <v>0</v>
      </c>
      <c r="R16" s="235" t="s">
        <v>80</v>
      </c>
      <c r="S16" s="240">
        <f t="shared" si="2"/>
        <v>0</v>
      </c>
      <c r="U16" s="239">
        <f t="shared" si="3"/>
        <v>0</v>
      </c>
      <c r="W16" s="241"/>
    </row>
    <row r="17" spans="2:23">
      <c r="B17" s="234">
        <v>12</v>
      </c>
      <c r="C17" s="236" t="s">
        <v>130</v>
      </c>
      <c r="D17" s="235" t="s">
        <v>118</v>
      </c>
      <c r="E17" s="237"/>
      <c r="F17" s="235" t="s">
        <v>80</v>
      </c>
      <c r="G17" s="237"/>
      <c r="H17" s="238" t="s">
        <v>119</v>
      </c>
      <c r="I17" s="237">
        <v>0</v>
      </c>
      <c r="J17" s="228" t="s">
        <v>63</v>
      </c>
      <c r="K17" s="239">
        <f t="shared" si="0"/>
        <v>0</v>
      </c>
      <c r="M17" s="237"/>
      <c r="N17" s="235" t="s">
        <v>80</v>
      </c>
      <c r="O17" s="237"/>
      <c r="Q17" s="240">
        <f t="shared" si="1"/>
        <v>0</v>
      </c>
      <c r="R17" s="235" t="s">
        <v>80</v>
      </c>
      <c r="S17" s="240">
        <f t="shared" si="2"/>
        <v>0</v>
      </c>
      <c r="U17" s="239">
        <f t="shared" si="3"/>
        <v>0</v>
      </c>
      <c r="W17" s="241"/>
    </row>
    <row r="18" spans="2:23">
      <c r="B18" s="234">
        <v>13</v>
      </c>
      <c r="C18" s="236" t="s">
        <v>131</v>
      </c>
      <c r="D18" s="235" t="s">
        <v>118</v>
      </c>
      <c r="E18" s="237"/>
      <c r="F18" s="235" t="s">
        <v>80</v>
      </c>
      <c r="G18" s="237"/>
      <c r="H18" s="238" t="s">
        <v>119</v>
      </c>
      <c r="I18" s="237">
        <v>0</v>
      </c>
      <c r="J18" s="228" t="s">
        <v>63</v>
      </c>
      <c r="K18" s="239">
        <f t="shared" si="0"/>
        <v>0</v>
      </c>
      <c r="M18" s="237"/>
      <c r="N18" s="235" t="s">
        <v>80</v>
      </c>
      <c r="O18" s="237"/>
      <c r="Q18" s="240">
        <f t="shared" si="1"/>
        <v>0</v>
      </c>
      <c r="R18" s="235" t="s">
        <v>80</v>
      </c>
      <c r="S18" s="240">
        <f t="shared" si="2"/>
        <v>0</v>
      </c>
      <c r="U18" s="239">
        <f t="shared" si="3"/>
        <v>0</v>
      </c>
      <c r="W18" s="241"/>
    </row>
    <row r="19" spans="2:23">
      <c r="B19" s="234">
        <v>14</v>
      </c>
      <c r="C19" s="236" t="s">
        <v>132</v>
      </c>
      <c r="D19" s="235" t="s">
        <v>118</v>
      </c>
      <c r="E19" s="237"/>
      <c r="F19" s="235" t="s">
        <v>80</v>
      </c>
      <c r="G19" s="237"/>
      <c r="H19" s="238" t="s">
        <v>119</v>
      </c>
      <c r="I19" s="237">
        <v>0</v>
      </c>
      <c r="J19" s="228" t="s">
        <v>63</v>
      </c>
      <c r="K19" s="239">
        <f t="shared" si="0"/>
        <v>0</v>
      </c>
      <c r="M19" s="237"/>
      <c r="N19" s="235" t="s">
        <v>80</v>
      </c>
      <c r="O19" s="237"/>
      <c r="Q19" s="240">
        <f t="shared" si="1"/>
        <v>0</v>
      </c>
      <c r="R19" s="235" t="s">
        <v>80</v>
      </c>
      <c r="S19" s="240">
        <f t="shared" si="2"/>
        <v>0</v>
      </c>
      <c r="U19" s="239">
        <f t="shared" si="3"/>
        <v>0</v>
      </c>
      <c r="W19" s="241"/>
    </row>
    <row r="20" spans="2:23">
      <c r="B20" s="234">
        <v>15</v>
      </c>
      <c r="C20" s="236" t="s">
        <v>133</v>
      </c>
      <c r="D20" s="235" t="s">
        <v>118</v>
      </c>
      <c r="E20" s="237"/>
      <c r="F20" s="235" t="s">
        <v>80</v>
      </c>
      <c r="G20" s="237"/>
      <c r="H20" s="238" t="s">
        <v>119</v>
      </c>
      <c r="I20" s="237">
        <v>0</v>
      </c>
      <c r="J20" s="228" t="s">
        <v>63</v>
      </c>
      <c r="K20" s="242">
        <f t="shared" si="0"/>
        <v>0</v>
      </c>
      <c r="M20" s="237"/>
      <c r="N20" s="235" t="s">
        <v>80</v>
      </c>
      <c r="O20" s="237"/>
      <c r="Q20" s="240">
        <f t="shared" si="1"/>
        <v>0</v>
      </c>
      <c r="R20" s="235" t="s">
        <v>80</v>
      </c>
      <c r="S20" s="240">
        <f t="shared" si="2"/>
        <v>0</v>
      </c>
      <c r="U20" s="239">
        <f t="shared" si="3"/>
        <v>0</v>
      </c>
      <c r="W20" s="241"/>
    </row>
    <row r="21" spans="2:23">
      <c r="B21" s="234">
        <v>16</v>
      </c>
      <c r="C21" s="236" t="s">
        <v>134</v>
      </c>
      <c r="D21" s="235" t="s">
        <v>118</v>
      </c>
      <c r="E21" s="237"/>
      <c r="F21" s="235" t="s">
        <v>80</v>
      </c>
      <c r="G21" s="237"/>
      <c r="H21" s="238" t="s">
        <v>119</v>
      </c>
      <c r="I21" s="237">
        <v>0</v>
      </c>
      <c r="J21" s="228" t="s">
        <v>63</v>
      </c>
      <c r="K21" s="239">
        <f t="shared" si="0"/>
        <v>0</v>
      </c>
      <c r="M21" s="237"/>
      <c r="N21" s="235" t="s">
        <v>80</v>
      </c>
      <c r="O21" s="237"/>
      <c r="Q21" s="240">
        <f t="shared" si="1"/>
        <v>0</v>
      </c>
      <c r="R21" s="235" t="s">
        <v>80</v>
      </c>
      <c r="S21" s="240">
        <f t="shared" si="2"/>
        <v>0</v>
      </c>
      <c r="U21" s="239">
        <f t="shared" si="3"/>
        <v>0</v>
      </c>
      <c r="W21" s="241"/>
    </row>
    <row r="22" spans="2:23">
      <c r="B22" s="234">
        <v>17</v>
      </c>
      <c r="C22" s="236" t="s">
        <v>135</v>
      </c>
      <c r="D22" s="235" t="s">
        <v>118</v>
      </c>
      <c r="E22" s="237"/>
      <c r="F22" s="235" t="s">
        <v>80</v>
      </c>
      <c r="G22" s="237"/>
      <c r="H22" s="238" t="s">
        <v>119</v>
      </c>
      <c r="I22" s="237">
        <v>0</v>
      </c>
      <c r="J22" s="228" t="s">
        <v>63</v>
      </c>
      <c r="K22" s="239">
        <f t="shared" si="0"/>
        <v>0</v>
      </c>
      <c r="M22" s="237"/>
      <c r="N22" s="235" t="s">
        <v>80</v>
      </c>
      <c r="O22" s="237"/>
      <c r="Q22" s="240">
        <f t="shared" si="1"/>
        <v>0</v>
      </c>
      <c r="R22" s="235" t="s">
        <v>80</v>
      </c>
      <c r="S22" s="240">
        <f t="shared" si="2"/>
        <v>0</v>
      </c>
      <c r="U22" s="239">
        <f t="shared" si="3"/>
        <v>0</v>
      </c>
      <c r="W22" s="241"/>
    </row>
    <row r="23" spans="2:23">
      <c r="B23" s="234">
        <v>18</v>
      </c>
      <c r="C23" s="236" t="s">
        <v>136</v>
      </c>
      <c r="D23" s="235" t="s">
        <v>118</v>
      </c>
      <c r="E23" s="237"/>
      <c r="F23" s="235" t="s">
        <v>80</v>
      </c>
      <c r="G23" s="237"/>
      <c r="H23" s="238" t="s">
        <v>119</v>
      </c>
      <c r="I23" s="237">
        <v>0</v>
      </c>
      <c r="J23" s="228" t="s">
        <v>63</v>
      </c>
      <c r="K23" s="239">
        <f t="shared" si="0"/>
        <v>0</v>
      </c>
      <c r="M23" s="237"/>
      <c r="N23" s="235" t="s">
        <v>80</v>
      </c>
      <c r="O23" s="237"/>
      <c r="Q23" s="240">
        <f t="shared" si="1"/>
        <v>0</v>
      </c>
      <c r="R23" s="235" t="s">
        <v>80</v>
      </c>
      <c r="S23" s="240">
        <f t="shared" si="2"/>
        <v>0</v>
      </c>
      <c r="U23" s="239">
        <f t="shared" si="3"/>
        <v>0</v>
      </c>
      <c r="W23" s="241"/>
    </row>
    <row r="24" spans="2:23">
      <c r="B24" s="234">
        <v>19</v>
      </c>
      <c r="C24" s="236" t="s">
        <v>137</v>
      </c>
      <c r="D24" s="235" t="s">
        <v>118</v>
      </c>
      <c r="E24" s="237"/>
      <c r="F24" s="235" t="s">
        <v>80</v>
      </c>
      <c r="G24" s="237"/>
      <c r="H24" s="238" t="s">
        <v>119</v>
      </c>
      <c r="I24" s="237">
        <v>0</v>
      </c>
      <c r="J24" s="228" t="s">
        <v>63</v>
      </c>
      <c r="K24" s="239">
        <f t="shared" si="0"/>
        <v>0</v>
      </c>
      <c r="M24" s="237"/>
      <c r="N24" s="235" t="s">
        <v>80</v>
      </c>
      <c r="O24" s="237"/>
      <c r="Q24" s="240">
        <f t="shared" si="1"/>
        <v>0</v>
      </c>
      <c r="R24" s="235" t="s">
        <v>80</v>
      </c>
      <c r="S24" s="240">
        <f t="shared" si="2"/>
        <v>0</v>
      </c>
      <c r="U24" s="239">
        <f t="shared" si="3"/>
        <v>0</v>
      </c>
      <c r="W24" s="241"/>
    </row>
    <row r="25" spans="2:23">
      <c r="B25" s="234">
        <v>20</v>
      </c>
      <c r="C25" s="236" t="s">
        <v>138</v>
      </c>
      <c r="D25" s="235" t="s">
        <v>118</v>
      </c>
      <c r="E25" s="237"/>
      <c r="F25" s="235" t="s">
        <v>80</v>
      </c>
      <c r="G25" s="237"/>
      <c r="H25" s="238" t="s">
        <v>119</v>
      </c>
      <c r="I25" s="237">
        <v>0</v>
      </c>
      <c r="J25" s="228" t="s">
        <v>63</v>
      </c>
      <c r="K25" s="239">
        <f t="shared" si="0"/>
        <v>0</v>
      </c>
      <c r="M25" s="237"/>
      <c r="N25" s="235" t="s">
        <v>80</v>
      </c>
      <c r="O25" s="237"/>
      <c r="Q25" s="240">
        <f t="shared" si="1"/>
        <v>0</v>
      </c>
      <c r="R25" s="235" t="s">
        <v>80</v>
      </c>
      <c r="S25" s="240">
        <f t="shared" si="2"/>
        <v>0</v>
      </c>
      <c r="U25" s="239">
        <f t="shared" si="3"/>
        <v>0</v>
      </c>
      <c r="W25" s="241"/>
    </row>
    <row r="26" spans="2:23">
      <c r="B26" s="234">
        <v>21</v>
      </c>
      <c r="C26" s="236" t="s">
        <v>139</v>
      </c>
      <c r="D26" s="235" t="s">
        <v>118</v>
      </c>
      <c r="E26" s="243"/>
      <c r="F26" s="235" t="s">
        <v>80</v>
      </c>
      <c r="G26" s="243"/>
      <c r="H26" s="238" t="s">
        <v>119</v>
      </c>
      <c r="I26" s="243"/>
      <c r="J26" s="228" t="s">
        <v>63</v>
      </c>
      <c r="K26" s="236">
        <v>1</v>
      </c>
      <c r="M26" s="239"/>
      <c r="N26" s="235" t="s">
        <v>80</v>
      </c>
      <c r="O26" s="239"/>
      <c r="Q26" s="239"/>
      <c r="R26" s="235" t="s">
        <v>80</v>
      </c>
      <c r="S26" s="239"/>
      <c r="U26" s="236">
        <v>1</v>
      </c>
      <c r="W26" s="241"/>
    </row>
    <row r="27" spans="2:23">
      <c r="B27" s="234">
        <v>22</v>
      </c>
      <c r="C27" s="236" t="s">
        <v>140</v>
      </c>
      <c r="D27" s="235" t="s">
        <v>118</v>
      </c>
      <c r="E27" s="243"/>
      <c r="F27" s="235" t="s">
        <v>80</v>
      </c>
      <c r="G27" s="243"/>
      <c r="H27" s="238" t="s">
        <v>119</v>
      </c>
      <c r="I27" s="243"/>
      <c r="J27" s="228" t="s">
        <v>63</v>
      </c>
      <c r="K27" s="236">
        <v>2</v>
      </c>
      <c r="M27" s="239"/>
      <c r="N27" s="235" t="s">
        <v>80</v>
      </c>
      <c r="O27" s="239"/>
      <c r="Q27" s="239"/>
      <c r="R27" s="235" t="s">
        <v>80</v>
      </c>
      <c r="S27" s="239"/>
      <c r="U27" s="236">
        <v>2</v>
      </c>
      <c r="W27" s="241"/>
    </row>
    <row r="28" spans="2:23">
      <c r="B28" s="234">
        <v>23</v>
      </c>
      <c r="C28" s="236" t="s">
        <v>141</v>
      </c>
      <c r="D28" s="235" t="s">
        <v>118</v>
      </c>
      <c r="E28" s="243"/>
      <c r="F28" s="235" t="s">
        <v>80</v>
      </c>
      <c r="G28" s="243"/>
      <c r="H28" s="238" t="s">
        <v>119</v>
      </c>
      <c r="I28" s="243"/>
      <c r="J28" s="228" t="s">
        <v>63</v>
      </c>
      <c r="K28" s="236">
        <v>3</v>
      </c>
      <c r="M28" s="239"/>
      <c r="N28" s="235" t="s">
        <v>80</v>
      </c>
      <c r="O28" s="239"/>
      <c r="Q28" s="239"/>
      <c r="R28" s="235" t="s">
        <v>80</v>
      </c>
      <c r="S28" s="239"/>
      <c r="U28" s="236">
        <v>3</v>
      </c>
      <c r="W28" s="241"/>
    </row>
    <row r="29" spans="2:23">
      <c r="B29" s="234">
        <v>24</v>
      </c>
      <c r="C29" s="236" t="s">
        <v>142</v>
      </c>
      <c r="D29" s="235" t="s">
        <v>118</v>
      </c>
      <c r="E29" s="243"/>
      <c r="F29" s="235" t="s">
        <v>80</v>
      </c>
      <c r="G29" s="243"/>
      <c r="H29" s="238" t="s">
        <v>119</v>
      </c>
      <c r="I29" s="243"/>
      <c r="J29" s="228" t="s">
        <v>63</v>
      </c>
      <c r="K29" s="236">
        <v>4</v>
      </c>
      <c r="M29" s="239"/>
      <c r="N29" s="235" t="s">
        <v>80</v>
      </c>
      <c r="O29" s="239"/>
      <c r="Q29" s="239"/>
      <c r="R29" s="235" t="s">
        <v>80</v>
      </c>
      <c r="S29" s="239"/>
      <c r="U29" s="236">
        <v>4</v>
      </c>
      <c r="W29" s="241"/>
    </row>
    <row r="30" spans="2:23">
      <c r="B30" s="234">
        <v>25</v>
      </c>
      <c r="C30" s="236" t="s">
        <v>143</v>
      </c>
      <c r="D30" s="235" t="s">
        <v>118</v>
      </c>
      <c r="E30" s="243"/>
      <c r="F30" s="235" t="s">
        <v>80</v>
      </c>
      <c r="G30" s="243"/>
      <c r="H30" s="238" t="s">
        <v>119</v>
      </c>
      <c r="I30" s="243"/>
      <c r="J30" s="228" t="s">
        <v>63</v>
      </c>
      <c r="K30" s="236">
        <v>4</v>
      </c>
      <c r="M30" s="239"/>
      <c r="N30" s="235" t="s">
        <v>80</v>
      </c>
      <c r="O30" s="239"/>
      <c r="Q30" s="239"/>
      <c r="R30" s="235" t="s">
        <v>80</v>
      </c>
      <c r="S30" s="239"/>
      <c r="U30" s="236">
        <v>3</v>
      </c>
      <c r="W30" s="241"/>
    </row>
    <row r="31" spans="2:23">
      <c r="B31" s="234">
        <v>26</v>
      </c>
      <c r="C31" s="236" t="s">
        <v>144</v>
      </c>
      <c r="D31" s="235" t="s">
        <v>118</v>
      </c>
      <c r="E31" s="243"/>
      <c r="F31" s="235" t="s">
        <v>80</v>
      </c>
      <c r="G31" s="243"/>
      <c r="H31" s="238" t="s">
        <v>119</v>
      </c>
      <c r="I31" s="243"/>
      <c r="J31" s="228" t="s">
        <v>63</v>
      </c>
      <c r="K31" s="236">
        <v>5</v>
      </c>
      <c r="M31" s="239"/>
      <c r="N31" s="235" t="s">
        <v>80</v>
      </c>
      <c r="O31" s="239"/>
      <c r="Q31" s="239"/>
      <c r="R31" s="235" t="s">
        <v>80</v>
      </c>
      <c r="S31" s="239"/>
      <c r="U31" s="236">
        <v>5</v>
      </c>
      <c r="W31" s="241"/>
    </row>
    <row r="32" spans="2:23">
      <c r="B32" s="234">
        <v>27</v>
      </c>
      <c r="C32" s="244" t="s">
        <v>145</v>
      </c>
      <c r="D32" s="235" t="s">
        <v>118</v>
      </c>
      <c r="E32" s="243"/>
      <c r="F32" s="235" t="s">
        <v>80</v>
      </c>
      <c r="G32" s="243"/>
      <c r="H32" s="238" t="s">
        <v>119</v>
      </c>
      <c r="I32" s="243"/>
      <c r="J32" s="228" t="s">
        <v>63</v>
      </c>
      <c r="K32" s="236">
        <v>0</v>
      </c>
      <c r="M32" s="239"/>
      <c r="N32" s="235" t="s">
        <v>80</v>
      </c>
      <c r="O32" s="239"/>
      <c r="Q32" s="239"/>
      <c r="R32" s="235" t="s">
        <v>80</v>
      </c>
      <c r="S32" s="239"/>
      <c r="U32" s="236">
        <v>0</v>
      </c>
      <c r="W32" s="245" t="s">
        <v>146</v>
      </c>
    </row>
    <row r="33" spans="2:23">
      <c r="B33" s="234">
        <v>28</v>
      </c>
      <c r="C33" s="236" t="s">
        <v>147</v>
      </c>
      <c r="D33" s="235" t="s">
        <v>118</v>
      </c>
      <c r="E33" s="243"/>
      <c r="F33" s="235" t="s">
        <v>80</v>
      </c>
      <c r="G33" s="243"/>
      <c r="H33" s="238" t="s">
        <v>119</v>
      </c>
      <c r="I33" s="243"/>
      <c r="J33" s="228" t="s">
        <v>63</v>
      </c>
      <c r="K33" s="236"/>
      <c r="M33" s="239"/>
      <c r="N33" s="235" t="s">
        <v>80</v>
      </c>
      <c r="O33" s="239"/>
      <c r="Q33" s="239"/>
      <c r="R33" s="235" t="s">
        <v>80</v>
      </c>
      <c r="S33" s="239"/>
      <c r="U33" s="236"/>
      <c r="W33" s="241"/>
    </row>
    <row r="34" spans="2:23">
      <c r="B34" s="234">
        <v>29</v>
      </c>
      <c r="C34" s="236" t="s">
        <v>147</v>
      </c>
      <c r="D34" s="235" t="s">
        <v>118</v>
      </c>
      <c r="E34" s="243"/>
      <c r="F34" s="235" t="s">
        <v>80</v>
      </c>
      <c r="G34" s="243"/>
      <c r="H34" s="238" t="s">
        <v>119</v>
      </c>
      <c r="I34" s="243"/>
      <c r="J34" s="228" t="s">
        <v>63</v>
      </c>
      <c r="K34" s="236"/>
      <c r="M34" s="239"/>
      <c r="N34" s="235" t="s">
        <v>80</v>
      </c>
      <c r="O34" s="239"/>
      <c r="Q34" s="239"/>
      <c r="R34" s="235" t="s">
        <v>80</v>
      </c>
      <c r="S34" s="239"/>
      <c r="U34" s="236"/>
      <c r="W34" s="241"/>
    </row>
    <row r="35" spans="2:23">
      <c r="B35" s="234">
        <v>30</v>
      </c>
      <c r="C35" s="236" t="s">
        <v>147</v>
      </c>
      <c r="D35" s="235" t="s">
        <v>118</v>
      </c>
      <c r="E35" s="243"/>
      <c r="F35" s="235" t="s">
        <v>80</v>
      </c>
      <c r="G35" s="243"/>
      <c r="H35" s="238" t="s">
        <v>119</v>
      </c>
      <c r="I35" s="243"/>
      <c r="J35" s="228" t="s">
        <v>63</v>
      </c>
      <c r="K35" s="236"/>
      <c r="M35" s="239"/>
      <c r="N35" s="235" t="s">
        <v>80</v>
      </c>
      <c r="O35" s="239"/>
      <c r="Q35" s="239"/>
      <c r="R35" s="235" t="s">
        <v>80</v>
      </c>
      <c r="S35" s="239"/>
      <c r="U35" s="236"/>
      <c r="W35" s="241"/>
    </row>
    <row r="36" spans="2:23">
      <c r="C36" s="229"/>
    </row>
    <row r="37" spans="2:23">
      <c r="C37" s="246" t="s">
        <v>148</v>
      </c>
    </row>
    <row r="38" spans="2:23">
      <c r="C38" s="246" t="s">
        <v>149</v>
      </c>
    </row>
    <row r="39" spans="2:23">
      <c r="C39" s="246" t="s">
        <v>150</v>
      </c>
    </row>
    <row r="40" spans="2:23">
      <c r="C40" s="246" t="s">
        <v>151</v>
      </c>
    </row>
    <row r="41" spans="2:23">
      <c r="C41" s="229" t="s">
        <v>152</v>
      </c>
    </row>
    <row r="42" spans="2:23">
      <c r="C42" s="229" t="s">
        <v>153</v>
      </c>
    </row>
  </sheetData>
  <mergeCells count="4">
    <mergeCell ref="E4:K4"/>
    <mergeCell ref="M4:O4"/>
    <mergeCell ref="Q4:U4"/>
    <mergeCell ref="W4:W5"/>
  </mergeCells>
  <phoneticPr fontId="2"/>
  <pageMargins left="0.15763888888888899" right="0.15763888888888899" top="0.55138888888888904" bottom="0.35416666666666702" header="0.51180555555555496" footer="0.51180555555555496"/>
  <pageSetup paperSize="9" scale="38" firstPageNumber="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view="pageBreakPreview" zoomScale="60" zoomScaleNormal="100" zoomScalePageLayoutView="60" workbookViewId="0"/>
  </sheetViews>
  <sheetFormatPr defaultRowHeight="18.75"/>
  <cols>
    <col min="1" max="1" width="5.25" style="106" customWidth="1"/>
    <col min="2" max="2" width="5.875" style="106" customWidth="1"/>
    <col min="3" max="5" width="5" style="106" customWidth="1"/>
    <col min="6" max="6" width="5" style="106" hidden="1" customWidth="1"/>
    <col min="7" max="58" width="5" style="106" customWidth="1"/>
    <col min="59" max="1025" width="9" style="106"/>
  </cols>
  <sheetData>
    <row r="1" spans="1:1024" s="53" customFormat="1" ht="20.25" customHeight="1">
      <c r="C1" s="247" t="s">
        <v>56</v>
      </c>
      <c r="D1" s="247"/>
      <c r="E1" s="247"/>
      <c r="F1" s="247"/>
      <c r="G1" s="247"/>
      <c r="H1" s="248" t="s">
        <v>57</v>
      </c>
      <c r="J1" s="45"/>
      <c r="L1" s="247"/>
      <c r="M1" s="247"/>
      <c r="N1" s="247"/>
      <c r="O1" s="247"/>
      <c r="P1" s="247"/>
      <c r="Q1" s="247"/>
      <c r="R1" s="247"/>
      <c r="AM1" s="249"/>
      <c r="AN1" s="46"/>
      <c r="AO1" s="250" t="s">
        <v>58</v>
      </c>
      <c r="AP1" s="37" t="s">
        <v>59</v>
      </c>
      <c r="AQ1" s="37"/>
      <c r="AR1" s="37"/>
      <c r="AS1" s="37"/>
      <c r="AT1" s="37"/>
      <c r="AU1" s="37"/>
      <c r="AV1" s="37"/>
      <c r="AW1" s="37"/>
      <c r="AX1" s="37"/>
      <c r="AY1" s="37"/>
      <c r="AZ1" s="37"/>
      <c r="BA1" s="37"/>
      <c r="BB1" s="37"/>
      <c r="BC1" s="37"/>
      <c r="BD1" s="37"/>
      <c r="BE1" s="37"/>
      <c r="BF1" s="250" t="s">
        <v>60</v>
      </c>
    </row>
    <row r="2" spans="1:1024" ht="20.25" customHeight="1">
      <c r="A2" s="53"/>
      <c r="B2" s="53"/>
      <c r="C2" s="247"/>
      <c r="D2" s="247"/>
      <c r="E2" s="247"/>
      <c r="F2" s="247"/>
      <c r="G2" s="247"/>
      <c r="H2"/>
      <c r="I2" s="53"/>
      <c r="J2" s="45"/>
      <c r="K2" s="53"/>
      <c r="L2" s="247"/>
      <c r="M2" s="247"/>
      <c r="N2" s="247"/>
      <c r="O2" s="247"/>
      <c r="P2" s="247"/>
      <c r="Q2" s="247"/>
      <c r="R2" s="247"/>
      <c r="S2" s="53"/>
      <c r="T2" s="53"/>
      <c r="U2" s="53"/>
      <c r="V2" s="53"/>
      <c r="W2" s="53"/>
      <c r="X2" s="53"/>
      <c r="Y2" s="250" t="s">
        <v>61</v>
      </c>
      <c r="Z2" s="38">
        <v>4</v>
      </c>
      <c r="AA2" s="38"/>
      <c r="AB2" s="46" t="s">
        <v>62</v>
      </c>
      <c r="AC2" s="251">
        <f>IF(Z2=0,"",YEAR(DATE(2018+Z2,1,1)))</f>
        <v>2022</v>
      </c>
      <c r="AD2" s="251"/>
      <c r="AE2" s="252" t="s">
        <v>63</v>
      </c>
      <c r="AF2" s="253" t="s">
        <v>64</v>
      </c>
      <c r="AG2" s="38">
        <v>4</v>
      </c>
      <c r="AH2" s="38"/>
      <c r="AI2" s="253" t="s">
        <v>65</v>
      </c>
      <c r="AJ2"/>
      <c r="AK2"/>
      <c r="AL2"/>
      <c r="AM2" s="249"/>
      <c r="AN2" s="46"/>
      <c r="AO2" s="250" t="s">
        <v>66</v>
      </c>
      <c r="AP2" s="254" t="s">
        <v>154</v>
      </c>
      <c r="AQ2" s="254"/>
      <c r="AR2" s="254"/>
      <c r="AS2" s="254"/>
      <c r="AT2" s="254"/>
      <c r="AU2" s="254"/>
      <c r="AV2" s="254"/>
      <c r="AW2" s="254"/>
      <c r="AX2" s="254"/>
      <c r="AY2" s="254"/>
      <c r="AZ2" s="254"/>
      <c r="BA2" s="254"/>
      <c r="BB2" s="254"/>
      <c r="BC2" s="254"/>
      <c r="BD2" s="254"/>
      <c r="BE2" s="254"/>
      <c r="BF2" s="250" t="s">
        <v>60</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44" customFormat="1" ht="20.25" customHeight="1">
      <c r="G3" s="45"/>
      <c r="J3" s="45"/>
      <c r="L3" s="46"/>
      <c r="M3" s="46"/>
      <c r="N3" s="46"/>
      <c r="O3" s="46"/>
      <c r="P3" s="46"/>
      <c r="Q3" s="46"/>
      <c r="R3" s="46"/>
      <c r="Z3" s="47"/>
      <c r="AA3" s="47"/>
      <c r="AB3" s="48"/>
      <c r="AC3" s="49"/>
      <c r="AD3" s="48"/>
      <c r="BA3" s="59" t="s">
        <v>67</v>
      </c>
      <c r="BB3" s="51" t="s">
        <v>68</v>
      </c>
      <c r="BC3" s="51"/>
      <c r="BD3" s="51"/>
      <c r="BE3" s="51"/>
      <c r="BF3" s="46"/>
    </row>
    <row r="4" spans="1:1024" ht="20.25">
      <c r="A4" s="44"/>
      <c r="B4" s="44"/>
      <c r="C4" s="44"/>
      <c r="D4" s="44"/>
      <c r="E4" s="44"/>
      <c r="F4" s="44"/>
      <c r="G4" s="45"/>
      <c r="H4" s="44"/>
      <c r="I4" s="44"/>
      <c r="J4" s="45"/>
      <c r="K4" s="44"/>
      <c r="L4" s="46"/>
      <c r="M4" s="46"/>
      <c r="N4" s="46"/>
      <c r="O4" s="46"/>
      <c r="P4" s="46"/>
      <c r="Q4" s="46"/>
      <c r="R4" s="46"/>
      <c r="S4" s="44"/>
      <c r="T4" s="44"/>
      <c r="U4" s="44"/>
      <c r="V4" s="44"/>
      <c r="W4" s="44"/>
      <c r="X4" s="44"/>
      <c r="Y4" s="44"/>
      <c r="Z4" s="52"/>
      <c r="AA4" s="52"/>
      <c r="AB4"/>
      <c r="AC4"/>
      <c r="AD4"/>
      <c r="AE4"/>
      <c r="AF4"/>
      <c r="AG4" s="53"/>
      <c r="AH4" s="53"/>
      <c r="AI4" s="53"/>
      <c r="AJ4" s="53"/>
      <c r="AK4" s="53"/>
      <c r="AL4" s="53"/>
      <c r="AM4" s="53"/>
      <c r="AN4" s="53"/>
      <c r="AO4" s="53"/>
      <c r="AP4" s="53"/>
      <c r="AQ4" s="53"/>
      <c r="AR4" s="53"/>
      <c r="AS4" s="53"/>
      <c r="AT4" s="53"/>
      <c r="AU4" s="53"/>
      <c r="AV4" s="53"/>
      <c r="AW4" s="53"/>
      <c r="AX4" s="53"/>
      <c r="AY4" s="53"/>
      <c r="AZ4" s="53"/>
      <c r="BA4" s="59" t="s">
        <v>69</v>
      </c>
      <c r="BB4" s="51" t="s">
        <v>70</v>
      </c>
      <c r="BC4" s="51"/>
      <c r="BD4" s="51"/>
      <c r="BE4" s="51"/>
      <c r="BF4" s="93"/>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44"/>
      <c r="B5" s="44"/>
      <c r="C5" s="55"/>
      <c r="D5" s="55"/>
      <c r="E5" s="55"/>
      <c r="F5" s="55"/>
      <c r="G5" s="56"/>
      <c r="H5" s="55"/>
      <c r="I5" s="55"/>
      <c r="J5" s="56"/>
      <c r="K5" s="55"/>
      <c r="L5" s="57"/>
      <c r="M5" s="57"/>
      <c r="N5" s="57"/>
      <c r="O5" s="57"/>
      <c r="P5" s="57"/>
      <c r="Q5" s="57"/>
      <c r="R5" s="57"/>
      <c r="S5" s="55"/>
      <c r="T5" s="55"/>
      <c r="U5" s="55"/>
      <c r="V5" s="55"/>
      <c r="W5" s="55"/>
      <c r="X5" s="55"/>
      <c r="Y5" s="55"/>
      <c r="Z5" s="58"/>
      <c r="AA5" s="58"/>
      <c r="AB5" s="55"/>
      <c r="AC5" s="55"/>
      <c r="AD5" s="55"/>
      <c r="AE5" s="55"/>
      <c r="AF5"/>
      <c r="AG5" s="53"/>
      <c r="AH5" s="53"/>
      <c r="AI5" s="53"/>
      <c r="AJ5" s="53"/>
      <c r="AK5" s="53"/>
      <c r="AL5" s="53"/>
      <c r="AM5" s="53"/>
      <c r="AN5" s="53"/>
      <c r="AO5" s="53"/>
      <c r="AP5" s="53"/>
      <c r="AQ5" s="53"/>
      <c r="AR5" s="53"/>
      <c r="AS5" s="53"/>
      <c r="AT5" s="53"/>
      <c r="AU5" s="53"/>
      <c r="AV5" s="53"/>
      <c r="AW5" s="53"/>
      <c r="AX5" s="53"/>
      <c r="AY5" s="53"/>
      <c r="AZ5" s="53"/>
      <c r="BA5" s="53"/>
      <c r="BB5" s="53"/>
      <c r="BC5" s="53"/>
      <c r="BD5" s="53"/>
      <c r="BE5" s="93"/>
      <c r="BF5" s="93"/>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ustomHeight="1">
      <c r="A6" s="44"/>
      <c r="B6" s="44"/>
      <c r="C6" s="55"/>
      <c r="D6" s="55"/>
      <c r="E6" s="55"/>
      <c r="F6" s="55"/>
      <c r="G6" s="56"/>
      <c r="H6" s="55"/>
      <c r="I6" s="55"/>
      <c r="J6" s="56"/>
      <c r="K6" s="55"/>
      <c r="L6" s="57"/>
      <c r="M6" s="57"/>
      <c r="N6" s="57"/>
      <c r="O6" s="57"/>
      <c r="P6" s="57"/>
      <c r="Q6" s="57"/>
      <c r="R6" s="57"/>
      <c r="S6" s="55"/>
      <c r="T6" s="55"/>
      <c r="U6" s="55"/>
      <c r="V6" s="55"/>
      <c r="W6" s="55"/>
      <c r="X6" s="55"/>
      <c r="Y6" s="55"/>
      <c r="Z6" s="58"/>
      <c r="AA6" s="58"/>
      <c r="AB6" s="55"/>
      <c r="AC6" s="55"/>
      <c r="AD6" s="55"/>
      <c r="AE6" s="55"/>
      <c r="AF6"/>
      <c r="AG6" s="53"/>
      <c r="AH6" s="53"/>
      <c r="AI6" s="53"/>
      <c r="AJ6" s="53"/>
      <c r="AK6" s="53"/>
      <c r="AL6" s="53" t="s">
        <v>71</v>
      </c>
      <c r="AM6" s="53"/>
      <c r="AN6" s="53"/>
      <c r="AO6" s="53"/>
      <c r="AP6" s="53"/>
      <c r="AQ6" s="53"/>
      <c r="AR6" s="53"/>
      <c r="AS6" s="53"/>
      <c r="AT6" s="59"/>
      <c r="AU6" s="59"/>
      <c r="AV6" s="60"/>
      <c r="AW6" s="53"/>
      <c r="AX6" s="61">
        <v>40</v>
      </c>
      <c r="AY6" s="61"/>
      <c r="AZ6" s="62" t="s">
        <v>72</v>
      </c>
      <c r="BA6" s="53"/>
      <c r="BB6" s="61">
        <v>160</v>
      </c>
      <c r="BC6" s="61"/>
      <c r="BD6" s="62" t="s">
        <v>73</v>
      </c>
      <c r="BE6" s="53"/>
      <c r="BF6" s="93"/>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75" customHeight="1">
      <c r="A7" s="44"/>
      <c r="B7" s="44"/>
      <c r="C7" s="55"/>
      <c r="D7" s="55"/>
      <c r="E7" s="55"/>
      <c r="F7" s="55"/>
      <c r="G7" s="56"/>
      <c r="H7" s="55"/>
      <c r="I7" s="55"/>
      <c r="J7" s="56"/>
      <c r="K7" s="55"/>
      <c r="L7" s="57"/>
      <c r="M7" s="57"/>
      <c r="N7" s="57"/>
      <c r="O7" s="57"/>
      <c r="P7" s="57"/>
      <c r="Q7" s="57"/>
      <c r="R7" s="57"/>
      <c r="S7" s="55"/>
      <c r="T7" s="55"/>
      <c r="U7" s="55"/>
      <c r="V7" s="55"/>
      <c r="W7" s="55"/>
      <c r="X7" s="55"/>
      <c r="Y7" s="55"/>
      <c r="Z7" s="58"/>
      <c r="AA7" s="58"/>
      <c r="AB7" s="55"/>
      <c r="AC7" s="55"/>
      <c r="AD7" s="55"/>
      <c r="AE7" s="55"/>
      <c r="AF7"/>
      <c r="AG7" s="53"/>
      <c r="AH7" s="53"/>
      <c r="AI7" s="53"/>
      <c r="AJ7" s="53"/>
      <c r="AK7" s="53"/>
      <c r="AL7" s="53"/>
      <c r="AM7" s="53"/>
      <c r="AN7" s="53"/>
      <c r="AO7" s="53"/>
      <c r="AP7" s="53"/>
      <c r="AQ7" s="53"/>
      <c r="AR7" s="53"/>
      <c r="AS7" s="53"/>
      <c r="AT7" s="53"/>
      <c r="AU7" s="53"/>
      <c r="AV7" s="53"/>
      <c r="AW7" s="53"/>
      <c r="AX7" s="53"/>
      <c r="AY7" s="53"/>
      <c r="AZ7" s="53"/>
      <c r="BA7" s="53"/>
      <c r="BB7" s="53"/>
      <c r="BC7" s="53"/>
      <c r="BD7" s="53"/>
      <c r="BE7" s="93"/>
      <c r="BF7" s="93"/>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44"/>
      <c r="B8" s="63"/>
      <c r="C8" s="63"/>
      <c r="D8" s="63"/>
      <c r="E8" s="63"/>
      <c r="F8" s="63"/>
      <c r="G8" s="64"/>
      <c r="H8" s="64"/>
      <c r="I8" s="64"/>
      <c r="J8" s="63"/>
      <c r="K8" s="63"/>
      <c r="L8" s="64"/>
      <c r="M8" s="64"/>
      <c r="N8" s="64"/>
      <c r="O8" s="63"/>
      <c r="P8" s="64"/>
      <c r="Q8" s="64"/>
      <c r="R8" s="64"/>
      <c r="S8" s="65"/>
      <c r="T8" s="66"/>
      <c r="U8" s="66"/>
      <c r="V8" s="67"/>
      <c r="W8"/>
      <c r="X8"/>
      <c r="Y8"/>
      <c r="Z8" s="58"/>
      <c r="AA8" s="68"/>
      <c r="AB8" s="56"/>
      <c r="AC8" s="58"/>
      <c r="AD8" s="58"/>
      <c r="AE8" s="58"/>
      <c r="AF8" s="69"/>
      <c r="AG8" s="70"/>
      <c r="AH8" s="70"/>
      <c r="AI8" s="70"/>
      <c r="AJ8" s="71"/>
      <c r="AK8" s="57"/>
      <c r="AL8" s="68"/>
      <c r="AM8" s="68"/>
      <c r="AN8" s="56"/>
      <c r="AO8" s="59"/>
      <c r="AP8" s="59"/>
      <c r="AQ8" s="59"/>
      <c r="AR8" s="72"/>
      <c r="AS8" s="72"/>
      <c r="AT8" s="53"/>
      <c r="AU8" s="59"/>
      <c r="AV8" s="59"/>
      <c r="AW8" s="63"/>
      <c r="AX8" s="53"/>
      <c r="AY8" s="255" t="s">
        <v>74</v>
      </c>
      <c r="AZ8" s="53"/>
      <c r="BA8" s="53"/>
      <c r="BB8" s="256">
        <f>DAY(EOMONTH(DATE(AC2,AG2,1),0))</f>
        <v>30</v>
      </c>
      <c r="BC8" s="256"/>
      <c r="BD8" s="255" t="s">
        <v>75</v>
      </c>
      <c r="BE8" s="53"/>
      <c r="BF8" s="53"/>
      <c r="BG8"/>
      <c r="BH8"/>
      <c r="BI8"/>
      <c r="BJ8" s="46"/>
      <c r="BK8" s="46"/>
      <c r="BL8" s="46"/>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44"/>
      <c r="B9" s="77"/>
      <c r="C9" s="77"/>
      <c r="D9" s="77"/>
      <c r="E9" s="77"/>
      <c r="F9" s="77"/>
      <c r="G9" s="63"/>
      <c r="H9" s="64"/>
      <c r="I9" s="59"/>
      <c r="J9" s="59"/>
      <c r="K9" s="77"/>
      <c r="L9" s="63"/>
      <c r="M9" s="64"/>
      <c r="N9" s="59"/>
      <c r="O9" s="59"/>
      <c r="P9" s="63"/>
      <c r="Q9" s="59"/>
      <c r="R9" s="77"/>
      <c r="S9" s="59"/>
      <c r="T9" s="59"/>
      <c r="U9" s="59"/>
      <c r="V9" s="59"/>
      <c r="W9"/>
      <c r="X9"/>
      <c r="Y9"/>
      <c r="Z9" s="55"/>
      <c r="AA9" s="71"/>
      <c r="AB9" s="71"/>
      <c r="AC9" s="55"/>
      <c r="AD9" s="55"/>
      <c r="AE9" s="55"/>
      <c r="AF9" s="78"/>
      <c r="AG9" s="58"/>
      <c r="AH9" s="71"/>
      <c r="AI9" s="55"/>
      <c r="AJ9" s="70"/>
      <c r="AK9" s="71"/>
      <c r="AL9" s="71"/>
      <c r="AM9" s="71"/>
      <c r="AN9" s="71"/>
      <c r="AO9" s="55"/>
      <c r="AP9" s="53"/>
      <c r="AQ9" s="79"/>
      <c r="AR9" s="79"/>
      <c r="AS9" s="79"/>
      <c r="AT9" s="53"/>
      <c r="AU9" s="53"/>
      <c r="AV9" s="53"/>
      <c r="AW9" s="53"/>
      <c r="AX9" s="53"/>
      <c r="AY9" s="53"/>
      <c r="AZ9" s="53"/>
      <c r="BA9" s="53"/>
      <c r="BB9" s="53"/>
      <c r="BC9" s="53"/>
      <c r="BD9" s="53"/>
      <c r="BE9" s="53"/>
      <c r="BF9" s="53"/>
      <c r="BG9"/>
      <c r="BH9"/>
      <c r="BI9"/>
      <c r="BJ9" s="46"/>
      <c r="BK9" s="46"/>
      <c r="BL9" s="46"/>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44"/>
      <c r="B10" s="63"/>
      <c r="C10" s="63"/>
      <c r="D10" s="63"/>
      <c r="E10" s="63"/>
      <c r="F10" s="63"/>
      <c r="G10" s="64"/>
      <c r="H10" s="64"/>
      <c r="I10" s="64"/>
      <c r="J10" s="63"/>
      <c r="K10" s="63"/>
      <c r="L10" s="64"/>
      <c r="M10" s="64"/>
      <c r="N10" s="64"/>
      <c r="O10" s="63"/>
      <c r="P10" s="64"/>
      <c r="Q10" s="64"/>
      <c r="R10" s="64"/>
      <c r="S10" s="65"/>
      <c r="T10" s="66"/>
      <c r="U10" s="66"/>
      <c r="V10" s="67"/>
      <c r="W10"/>
      <c r="X10"/>
      <c r="Y10"/>
      <c r="Z10" s="58"/>
      <c r="AA10" s="68"/>
      <c r="AB10" s="56"/>
      <c r="AC10" s="58"/>
      <c r="AD10" s="58"/>
      <c r="AE10" s="58"/>
      <c r="AF10" s="78"/>
      <c r="AG10" s="70"/>
      <c r="AH10" s="70"/>
      <c r="AI10" s="70"/>
      <c r="AJ10" s="71"/>
      <c r="AK10" s="57"/>
      <c r="AL10" s="68"/>
      <c r="AM10" s="53"/>
      <c r="AN10" s="53"/>
      <c r="AO10" s="80"/>
      <c r="AP10" s="80"/>
      <c r="AQ10" s="80"/>
      <c r="AR10" s="60"/>
      <c r="AS10" s="79"/>
      <c r="AT10" s="79"/>
      <c r="AU10" s="79"/>
      <c r="AV10" s="71"/>
      <c r="AW10" s="71"/>
      <c r="AX10" s="257"/>
      <c r="AY10" s="257"/>
      <c r="AZ10" s="93" t="s">
        <v>76</v>
      </c>
      <c r="BA10" s="71"/>
      <c r="BB10" s="61">
        <v>1</v>
      </c>
      <c r="BC10" s="61"/>
      <c r="BD10" s="61"/>
      <c r="BE10" s="258" t="s">
        <v>77</v>
      </c>
      <c r="BF10" s="53"/>
      <c r="BG10"/>
      <c r="BH10"/>
      <c r="BI10"/>
      <c r="BJ10" s="46"/>
      <c r="BK10" s="46"/>
      <c r="BL10" s="46"/>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44"/>
      <c r="B11" s="77"/>
      <c r="C11" s="77"/>
      <c r="D11" s="77"/>
      <c r="E11" s="77"/>
      <c r="F11" s="85"/>
      <c r="G11" s="77"/>
      <c r="H11" s="77"/>
      <c r="I11" s="77"/>
      <c r="J11" s="77"/>
      <c r="K11" s="63"/>
      <c r="L11" s="64"/>
      <c r="M11" s="59"/>
      <c r="N11" s="59"/>
      <c r="O11" s="63"/>
      <c r="P11" s="59"/>
      <c r="Q11" s="77"/>
      <c r="R11" s="59"/>
      <c r="S11" s="59"/>
      <c r="T11" s="59"/>
      <c r="U11" s="59"/>
      <c r="V11" s="85"/>
      <c r="W11"/>
      <c r="X11"/>
      <c r="Y11"/>
      <c r="Z11" s="55"/>
      <c r="AA11" s="71"/>
      <c r="AB11" s="71"/>
      <c r="AC11" s="55"/>
      <c r="AD11" s="55"/>
      <c r="AE11" s="55"/>
      <c r="AF11" s="78"/>
      <c r="AG11" s="58"/>
      <c r="AH11" s="70"/>
      <c r="AI11" s="71"/>
      <c r="AJ11" s="70"/>
      <c r="AK11" s="71"/>
      <c r="AL11" s="71"/>
      <c r="AM11" s="71"/>
      <c r="AN11" s="71"/>
      <c r="AO11" s="77"/>
      <c r="AP11" s="77"/>
      <c r="AQ11" s="63"/>
      <c r="AR11" s="86"/>
      <c r="AS11" s="79"/>
      <c r="AT11" s="79"/>
      <c r="AU11" s="79"/>
      <c r="AV11" s="71"/>
      <c r="AW11" s="71"/>
      <c r="AX11" s="257"/>
      <c r="AY11" s="257"/>
      <c r="AZ11" s="71"/>
      <c r="BA11" s="71"/>
      <c r="BB11" s="58"/>
      <c r="BC11" s="58"/>
      <c r="BD11" s="58"/>
      <c r="BE11" s="258"/>
      <c r="BF11" s="53"/>
      <c r="BG11"/>
      <c r="BH11"/>
      <c r="BI11"/>
      <c r="BJ11" s="46"/>
      <c r="BK11" s="46"/>
      <c r="BL11" s="46"/>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44"/>
      <c r="B12" s="88"/>
      <c r="C12" s="88"/>
      <c r="D12" s="88"/>
      <c r="E12" s="88"/>
      <c r="F12" s="88"/>
      <c r="G12" s="88"/>
      <c r="H12" s="88"/>
      <c r="I12" s="88"/>
      <c r="J12" s="88"/>
      <c r="K12" s="88"/>
      <c r="L12" s="88"/>
      <c r="M12" s="88"/>
      <c r="N12" s="88"/>
      <c r="O12" s="88"/>
      <c r="P12" s="88"/>
      <c r="Q12" s="88"/>
      <c r="R12" s="88"/>
      <c r="S12" s="88"/>
      <c r="T12" s="88"/>
      <c r="U12" s="88"/>
      <c r="V12" s="88"/>
      <c r="W12"/>
      <c r="X12"/>
      <c r="Y12"/>
      <c r="Z12" s="63"/>
      <c r="AA12" s="89"/>
      <c r="AB12" s="89"/>
      <c r="AC12" s="63"/>
      <c r="AD12" s="58"/>
      <c r="AE12" s="58"/>
      <c r="AF12" s="69"/>
      <c r="AG12" s="56"/>
      <c r="AH12" s="70"/>
      <c r="AI12" s="71"/>
      <c r="AJ12" s="70"/>
      <c r="AK12" s="71"/>
      <c r="AL12" s="71"/>
      <c r="AM12" s="71"/>
      <c r="AN12" s="71"/>
      <c r="AO12" s="90"/>
      <c r="AP12" s="90"/>
      <c r="AQ12" s="90"/>
      <c r="AR12" s="60"/>
      <c r="AS12" s="79"/>
      <c r="AT12" s="79"/>
      <c r="AU12" s="79"/>
      <c r="AV12" s="71"/>
      <c r="AW12" s="71"/>
      <c r="AX12" s="257"/>
      <c r="AY12" s="257"/>
      <c r="AZ12" s="71"/>
      <c r="BA12" s="71"/>
      <c r="BB12" s="61">
        <v>1</v>
      </c>
      <c r="BC12" s="61"/>
      <c r="BD12" s="61"/>
      <c r="BE12" s="259" t="s">
        <v>78</v>
      </c>
      <c r="BF12" s="53"/>
      <c r="BG12"/>
      <c r="BH12"/>
      <c r="BI12"/>
      <c r="BJ12" s="46"/>
      <c r="BK12" s="46"/>
      <c r="BL12" s="46"/>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44"/>
      <c r="B13" s="88"/>
      <c r="C13" s="88"/>
      <c r="D13" s="88"/>
      <c r="E13" s="88"/>
      <c r="F13" s="88"/>
      <c r="G13" s="88"/>
      <c r="H13" s="88"/>
      <c r="I13" s="88"/>
      <c r="J13" s="88"/>
      <c r="K13" s="88"/>
      <c r="L13" s="88"/>
      <c r="M13" s="88"/>
      <c r="N13" s="88"/>
      <c r="O13" s="88"/>
      <c r="P13" s="88"/>
      <c r="Q13" s="88"/>
      <c r="R13" s="88"/>
      <c r="S13" s="88"/>
      <c r="T13" s="88"/>
      <c r="U13" s="88"/>
      <c r="V13" s="88"/>
      <c r="W13"/>
      <c r="X13"/>
      <c r="Y13"/>
      <c r="Z13" s="64"/>
      <c r="AA13" s="92"/>
      <c r="AB13" s="92"/>
      <c r="AC13" s="64"/>
      <c r="AD13" s="70"/>
      <c r="AE13" s="70"/>
      <c r="AF13" s="78"/>
      <c r="AG13" s="53"/>
      <c r="AH13" s="53"/>
      <c r="AI13" s="53"/>
      <c r="AJ13" s="53"/>
      <c r="AK13" s="53"/>
      <c r="AL13" s="53"/>
      <c r="AM13" s="53"/>
      <c r="AN13" s="53"/>
      <c r="AO13" s="77"/>
      <c r="AP13" s="77"/>
      <c r="AQ13" s="77"/>
      <c r="AR13" s="53"/>
      <c r="AS13" s="79"/>
      <c r="AT13" s="79"/>
      <c r="AU13" s="79"/>
      <c r="AV13" s="71"/>
      <c r="AW13" s="71"/>
      <c r="AX13" s="257"/>
      <c r="AY13" s="257"/>
      <c r="AZ13" s="71"/>
      <c r="BA13" s="71"/>
      <c r="BB13" s="58"/>
      <c r="BC13" s="58"/>
      <c r="BD13" s="58"/>
      <c r="BE13" s="258"/>
      <c r="BF13" s="53"/>
      <c r="BG13"/>
      <c r="BH13"/>
      <c r="BI13"/>
      <c r="BJ13" s="46"/>
      <c r="BK13" s="46"/>
      <c r="BL13" s="46"/>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44"/>
      <c r="B14" s="88"/>
      <c r="C14" s="88"/>
      <c r="D14" s="88"/>
      <c r="E14" s="88"/>
      <c r="F14" s="88"/>
      <c r="G14" s="88"/>
      <c r="H14" s="88"/>
      <c r="I14" s="88"/>
      <c r="J14" s="88"/>
      <c r="K14" s="88"/>
      <c r="L14" s="88"/>
      <c r="M14" s="88"/>
      <c r="N14" s="88"/>
      <c r="O14" s="88"/>
      <c r="P14" s="88"/>
      <c r="Q14" s="88"/>
      <c r="R14" s="88"/>
      <c r="S14" s="88"/>
      <c r="T14" s="88"/>
      <c r="U14" s="88"/>
      <c r="V14" s="88"/>
      <c r="W14"/>
      <c r="X14"/>
      <c r="Y14"/>
      <c r="Z14" s="63"/>
      <c r="AA14" s="89"/>
      <c r="AB14" s="89"/>
      <c r="AC14" s="63"/>
      <c r="AD14" s="58"/>
      <c r="AE14" s="58"/>
      <c r="AF14" s="78"/>
      <c r="AG14" s="53"/>
      <c r="AH14" s="53"/>
      <c r="AI14" s="53"/>
      <c r="AJ14" s="53"/>
      <c r="AK14" s="53"/>
      <c r="AL14" s="53"/>
      <c r="AM14" s="53"/>
      <c r="AN14" s="53"/>
      <c r="AO14" s="59"/>
      <c r="AP14" s="59"/>
      <c r="AQ14" s="59"/>
      <c r="AR14" s="53"/>
      <c r="AS14" s="79"/>
      <c r="AT14" s="93" t="s">
        <v>79</v>
      </c>
      <c r="AU14" s="94">
        <v>0.39583333333333298</v>
      </c>
      <c r="AV14" s="94"/>
      <c r="AW14" s="94"/>
      <c r="AX14" s="260" t="s">
        <v>80</v>
      </c>
      <c r="AY14" s="94">
        <v>0.6875</v>
      </c>
      <c r="AZ14" s="94"/>
      <c r="BA14" s="94"/>
      <c r="BB14" s="261" t="s">
        <v>81</v>
      </c>
      <c r="BC14" s="262">
        <f>(AY14-AU14)*24</f>
        <v>7.0000000000000089</v>
      </c>
      <c r="BD14" s="262"/>
      <c r="BE14" s="263" t="s">
        <v>82</v>
      </c>
      <c r="BF14" s="58"/>
      <c r="BG14"/>
      <c r="BH14"/>
      <c r="BI14"/>
      <c r="BJ14" s="46"/>
      <c r="BK14" s="46"/>
      <c r="BL14" s="46"/>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44"/>
      <c r="B15"/>
      <c r="C15" s="72"/>
      <c r="D15" s="72"/>
      <c r="E15" s="72"/>
      <c r="F15" s="72"/>
      <c r="G15" s="55"/>
      <c r="H15" s="55"/>
      <c r="I15" s="57"/>
      <c r="J15" s="58"/>
      <c r="K15" s="70"/>
      <c r="L15" s="71"/>
      <c r="M15" s="71"/>
      <c r="N15" s="58"/>
      <c r="O15" s="71"/>
      <c r="P15" s="55"/>
      <c r="Q15" s="70"/>
      <c r="R15" s="71"/>
      <c r="S15" s="71"/>
      <c r="T15" s="71"/>
      <c r="U15" s="71"/>
      <c r="V15" s="55"/>
      <c r="W15" s="57"/>
      <c r="X15" s="58"/>
      <c r="Y15" s="58"/>
      <c r="Z15" s="56"/>
      <c r="AA15" s="58"/>
      <c r="AB15" s="57"/>
      <c r="AC15" s="58"/>
      <c r="AD15" s="70"/>
      <c r="AE15" s="71"/>
      <c r="AF15" s="78"/>
      <c r="AG15" s="69"/>
      <c r="AH15" s="99"/>
      <c r="AI15" s="78"/>
      <c r="AJ15" s="99"/>
      <c r="AK15" s="78"/>
      <c r="AL15" s="78"/>
      <c r="AM15" s="78"/>
      <c r="AN15" s="78"/>
      <c r="AO15" s="100"/>
      <c r="AP15"/>
      <c r="AQ15" s="52"/>
      <c r="AR15" s="52"/>
      <c r="AS15" s="52"/>
      <c r="AT15" s="52"/>
      <c r="AU15" s="52"/>
      <c r="AV15" s="78"/>
      <c r="AW15" s="78"/>
      <c r="AX15" s="264"/>
      <c r="AY15" s="264"/>
      <c r="AZ15" s="78"/>
      <c r="BA15" s="78"/>
      <c r="BB15" s="69"/>
      <c r="BC15" s="69"/>
      <c r="BD15" s="69"/>
      <c r="BE15" s="265"/>
      <c r="BF15"/>
      <c r="BG15"/>
      <c r="BH15"/>
      <c r="BI15"/>
      <c r="BJ15" s="46"/>
      <c r="BK15" s="46"/>
      <c r="BL15" s="46"/>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thickBot="1">
      <c r="A16"/>
      <c r="B16"/>
      <c r="C16" s="107"/>
      <c r="D16" s="107"/>
      <c r="E16" s="107"/>
      <c r="F16" s="107"/>
      <c r="G16" s="107"/>
      <c r="H16"/>
      <c r="I16"/>
      <c r="J16"/>
      <c r="K16"/>
      <c r="L16"/>
      <c r="M16"/>
      <c r="N16"/>
      <c r="O16"/>
      <c r="P16"/>
      <c r="Q16"/>
      <c r="R16"/>
      <c r="S16"/>
      <c r="T16"/>
      <c r="U16"/>
      <c r="V16"/>
      <c r="W16"/>
      <c r="X16" s="107"/>
      <c r="Y16"/>
      <c r="Z16"/>
      <c r="AA16"/>
      <c r="AB16"/>
      <c r="AC16"/>
      <c r="AD16"/>
      <c r="AE16"/>
      <c r="AF16"/>
      <c r="AG16"/>
      <c r="AH16"/>
      <c r="AI16"/>
      <c r="AJ16"/>
      <c r="AK16"/>
      <c r="AL16"/>
      <c r="AM16"/>
      <c r="AN16" s="107"/>
      <c r="AO16"/>
      <c r="AP16"/>
      <c r="AQ16"/>
      <c r="AR16"/>
      <c r="AS16"/>
      <c r="AT16"/>
      <c r="AU16"/>
      <c r="AV16"/>
      <c r="AW16"/>
      <c r="AX16"/>
      <c r="AY16"/>
      <c r="AZ16"/>
      <c r="BA16"/>
      <c r="BB16"/>
      <c r="BC16"/>
      <c r="BD16"/>
      <c r="BE16" s="266"/>
      <c r="BF16" s="266"/>
      <c r="BG16" s="26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thickBot="1">
      <c r="A17"/>
      <c r="B17" s="267" t="s">
        <v>14</v>
      </c>
      <c r="C17" s="268" t="s">
        <v>83</v>
      </c>
      <c r="D17" s="268"/>
      <c r="E17" s="268"/>
      <c r="F17" s="269"/>
      <c r="G17" s="270" t="s">
        <v>84</v>
      </c>
      <c r="H17" s="271" t="s">
        <v>85</v>
      </c>
      <c r="I17" s="271"/>
      <c r="J17" s="271"/>
      <c r="K17" s="271"/>
      <c r="L17" s="272" t="s">
        <v>86</v>
      </c>
      <c r="M17" s="272"/>
      <c r="N17" s="272"/>
      <c r="O17" s="272"/>
      <c r="P17" s="273"/>
      <c r="Q17" s="273"/>
      <c r="R17" s="273"/>
      <c r="S17" s="116" t="s">
        <v>87</v>
      </c>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274" t="str">
        <f>IF(BB3="４週","(11) 1～4週目の勤務時間数合計","(11) 1か月の勤務時間数   合計")</f>
        <v>(11) 1～4週目の勤務時間数合計</v>
      </c>
      <c r="AY17" s="274"/>
      <c r="AZ17" s="275" t="s">
        <v>88</v>
      </c>
      <c r="BA17" s="275"/>
      <c r="BB17" s="276" t="s">
        <v>89</v>
      </c>
      <c r="BC17" s="276"/>
      <c r="BD17" s="276"/>
      <c r="BE17" s="276"/>
      <c r="BF17" s="276"/>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thickBot="1">
      <c r="A18"/>
      <c r="B18" s="267"/>
      <c r="C18" s="268"/>
      <c r="D18" s="268"/>
      <c r="E18" s="268"/>
      <c r="F18" s="277"/>
      <c r="G18" s="270"/>
      <c r="H18" s="271"/>
      <c r="I18" s="271"/>
      <c r="J18" s="271"/>
      <c r="K18" s="271"/>
      <c r="L18" s="272"/>
      <c r="M18" s="272"/>
      <c r="N18" s="272"/>
      <c r="O18" s="272"/>
      <c r="P18" s="273"/>
      <c r="Q18" s="273"/>
      <c r="R18" s="273"/>
      <c r="S18" s="278" t="s">
        <v>90</v>
      </c>
      <c r="T18" s="278"/>
      <c r="U18" s="278"/>
      <c r="V18" s="278"/>
      <c r="W18" s="278"/>
      <c r="X18" s="278"/>
      <c r="Y18" s="278"/>
      <c r="Z18" s="278" t="s">
        <v>91</v>
      </c>
      <c r="AA18" s="278"/>
      <c r="AB18" s="278"/>
      <c r="AC18" s="278"/>
      <c r="AD18" s="278"/>
      <c r="AE18" s="278"/>
      <c r="AF18" s="278"/>
      <c r="AG18" s="278" t="s">
        <v>92</v>
      </c>
      <c r="AH18" s="278"/>
      <c r="AI18" s="278"/>
      <c r="AJ18" s="278"/>
      <c r="AK18" s="278"/>
      <c r="AL18" s="278"/>
      <c r="AM18" s="278"/>
      <c r="AN18" s="278" t="s">
        <v>93</v>
      </c>
      <c r="AO18" s="278"/>
      <c r="AP18" s="278"/>
      <c r="AQ18" s="278"/>
      <c r="AR18" s="278"/>
      <c r="AS18" s="278"/>
      <c r="AT18" s="278"/>
      <c r="AU18" s="279" t="s">
        <v>94</v>
      </c>
      <c r="AV18" s="279"/>
      <c r="AW18" s="279"/>
      <c r="AX18" s="274"/>
      <c r="AY18" s="274"/>
      <c r="AZ18" s="275"/>
      <c r="BA18" s="275"/>
      <c r="BB18" s="276"/>
      <c r="BC18" s="276"/>
      <c r="BD18" s="276"/>
      <c r="BE18" s="276"/>
      <c r="BF18" s="276"/>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thickBot="1">
      <c r="A19"/>
      <c r="B19" s="267"/>
      <c r="C19" s="268"/>
      <c r="D19" s="268"/>
      <c r="E19" s="268"/>
      <c r="F19" s="277"/>
      <c r="G19" s="270"/>
      <c r="H19" s="271"/>
      <c r="I19" s="271"/>
      <c r="J19" s="271"/>
      <c r="K19" s="271"/>
      <c r="L19" s="272"/>
      <c r="M19" s="272"/>
      <c r="N19" s="272"/>
      <c r="O19" s="272"/>
      <c r="P19" s="273"/>
      <c r="Q19" s="273"/>
      <c r="R19" s="273"/>
      <c r="S19" s="280">
        <v>1</v>
      </c>
      <c r="T19" s="281">
        <v>2</v>
      </c>
      <c r="U19" s="281">
        <v>3</v>
      </c>
      <c r="V19" s="281">
        <v>4</v>
      </c>
      <c r="W19" s="281">
        <v>5</v>
      </c>
      <c r="X19" s="281">
        <v>6</v>
      </c>
      <c r="Y19" s="282">
        <v>7</v>
      </c>
      <c r="Z19" s="280">
        <v>8</v>
      </c>
      <c r="AA19" s="281">
        <v>9</v>
      </c>
      <c r="AB19" s="281">
        <v>10</v>
      </c>
      <c r="AC19" s="281">
        <v>11</v>
      </c>
      <c r="AD19" s="281">
        <v>12</v>
      </c>
      <c r="AE19" s="281">
        <v>13</v>
      </c>
      <c r="AF19" s="282">
        <v>14</v>
      </c>
      <c r="AG19" s="283">
        <v>15</v>
      </c>
      <c r="AH19" s="281">
        <v>16</v>
      </c>
      <c r="AI19" s="281">
        <v>17</v>
      </c>
      <c r="AJ19" s="281">
        <v>18</v>
      </c>
      <c r="AK19" s="281">
        <v>19</v>
      </c>
      <c r="AL19" s="281">
        <v>20</v>
      </c>
      <c r="AM19" s="282">
        <v>21</v>
      </c>
      <c r="AN19" s="280">
        <v>22</v>
      </c>
      <c r="AO19" s="281">
        <v>23</v>
      </c>
      <c r="AP19" s="281">
        <v>24</v>
      </c>
      <c r="AQ19" s="281">
        <v>25</v>
      </c>
      <c r="AR19" s="281">
        <v>26</v>
      </c>
      <c r="AS19" s="281">
        <v>27</v>
      </c>
      <c r="AT19" s="282">
        <v>28</v>
      </c>
      <c r="AU19" s="280" t="str">
        <f>IF($BB$3="暦月",IF(DAY(DATE($AC$2,$AG$2,29))=29,29,""),"")</f>
        <v/>
      </c>
      <c r="AV19" s="281" t="str">
        <f>IF($BB$3="暦月",IF(DAY(DATE($AC$2,$AG$2,30))=30,30,""),"")</f>
        <v/>
      </c>
      <c r="AW19" s="282" t="str">
        <f>IF($BB$3="暦月",IF(DAY(DATE($AC$2,$AG$2,31))=31,31,""),"")</f>
        <v/>
      </c>
      <c r="AX19" s="274"/>
      <c r="AY19" s="274"/>
      <c r="AZ19" s="275"/>
      <c r="BA19" s="275"/>
      <c r="BB19" s="276"/>
      <c r="BC19" s="276"/>
      <c r="BD19" s="276"/>
      <c r="BE19" s="276"/>
      <c r="BF19" s="276"/>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267"/>
      <c r="C20" s="268"/>
      <c r="D20" s="268"/>
      <c r="E20" s="268"/>
      <c r="F20" s="277"/>
      <c r="G20" s="270"/>
      <c r="H20" s="271"/>
      <c r="I20" s="271"/>
      <c r="J20" s="271"/>
      <c r="K20" s="271"/>
      <c r="L20" s="272"/>
      <c r="M20" s="272"/>
      <c r="N20" s="272"/>
      <c r="O20" s="272"/>
      <c r="P20" s="273"/>
      <c r="Q20" s="273"/>
      <c r="R20" s="273"/>
      <c r="S20" s="280">
        <f>WEEKDAY(DATE($AC$2,$AG$2,1))</f>
        <v>6</v>
      </c>
      <c r="T20" s="281">
        <f>WEEKDAY(DATE($AC$2,$AG$2,2))</f>
        <v>7</v>
      </c>
      <c r="U20" s="281">
        <f>WEEKDAY(DATE($AC$2,$AG$2,3))</f>
        <v>1</v>
      </c>
      <c r="V20" s="281">
        <f>WEEKDAY(DATE($AC$2,$AG$2,4))</f>
        <v>2</v>
      </c>
      <c r="W20" s="281">
        <f>WEEKDAY(DATE($AC$2,$AG$2,5))</f>
        <v>3</v>
      </c>
      <c r="X20" s="281">
        <f>WEEKDAY(DATE($AC$2,$AG$2,6))</f>
        <v>4</v>
      </c>
      <c r="Y20" s="282">
        <f>WEEKDAY(DATE($AC$2,$AG$2,7))</f>
        <v>5</v>
      </c>
      <c r="Z20" s="280">
        <f>WEEKDAY(DATE($AC$2,$AG$2,8))</f>
        <v>6</v>
      </c>
      <c r="AA20" s="281">
        <f>WEEKDAY(DATE($AC$2,$AG$2,9))</f>
        <v>7</v>
      </c>
      <c r="AB20" s="281">
        <f>WEEKDAY(DATE($AC$2,$AG$2,10))</f>
        <v>1</v>
      </c>
      <c r="AC20" s="281">
        <f>WEEKDAY(DATE($AC$2,$AG$2,11))</f>
        <v>2</v>
      </c>
      <c r="AD20" s="281">
        <f>WEEKDAY(DATE($AC$2,$AG$2,12))</f>
        <v>3</v>
      </c>
      <c r="AE20" s="281">
        <f>WEEKDAY(DATE($AC$2,$AG$2,13))</f>
        <v>4</v>
      </c>
      <c r="AF20" s="282">
        <f>WEEKDAY(DATE($AC$2,$AG$2,14))</f>
        <v>5</v>
      </c>
      <c r="AG20" s="280">
        <f>WEEKDAY(DATE($AC$2,$AG$2,15))</f>
        <v>6</v>
      </c>
      <c r="AH20" s="281">
        <f>WEEKDAY(DATE($AC$2,$AG$2,16))</f>
        <v>7</v>
      </c>
      <c r="AI20" s="281">
        <f>WEEKDAY(DATE($AC$2,$AG$2,17))</f>
        <v>1</v>
      </c>
      <c r="AJ20" s="281">
        <f>WEEKDAY(DATE($AC$2,$AG$2,18))</f>
        <v>2</v>
      </c>
      <c r="AK20" s="281">
        <f>WEEKDAY(DATE($AC$2,$AG$2,19))</f>
        <v>3</v>
      </c>
      <c r="AL20" s="281">
        <f>WEEKDAY(DATE($AC$2,$AG$2,20))</f>
        <v>4</v>
      </c>
      <c r="AM20" s="282">
        <f>WEEKDAY(DATE($AC$2,$AG$2,21))</f>
        <v>5</v>
      </c>
      <c r="AN20" s="280">
        <f>WEEKDAY(DATE($AC$2,$AG$2,22))</f>
        <v>6</v>
      </c>
      <c r="AO20" s="281">
        <f>WEEKDAY(DATE($AC$2,$AG$2,23))</f>
        <v>7</v>
      </c>
      <c r="AP20" s="281">
        <f>WEEKDAY(DATE($AC$2,$AG$2,24))</f>
        <v>1</v>
      </c>
      <c r="AQ20" s="281">
        <f>WEEKDAY(DATE($AC$2,$AG$2,25))</f>
        <v>2</v>
      </c>
      <c r="AR20" s="281">
        <f>WEEKDAY(DATE($AC$2,$AG$2,26))</f>
        <v>3</v>
      </c>
      <c r="AS20" s="281">
        <f>WEEKDAY(DATE($AC$2,$AG$2,27))</f>
        <v>4</v>
      </c>
      <c r="AT20" s="282">
        <f>WEEKDAY(DATE($AC$2,$AG$2,28))</f>
        <v>5</v>
      </c>
      <c r="AU20" s="280">
        <f>IF(AU19=29,WEEKDAY(DATE($AC$2,$AG$2,29)),0)</f>
        <v>0</v>
      </c>
      <c r="AV20" s="281">
        <f>IF(AV19=30,WEEKDAY(DATE($AC$2,$AG$2,30)),0)</f>
        <v>0</v>
      </c>
      <c r="AW20" s="282">
        <f>IF(AW19=31,WEEKDAY(DATE($AC$2,$AG$2,31)),0)</f>
        <v>0</v>
      </c>
      <c r="AX20" s="274"/>
      <c r="AY20" s="274"/>
      <c r="AZ20" s="275"/>
      <c r="BA20" s="275"/>
      <c r="BB20" s="276"/>
      <c r="BC20" s="276"/>
      <c r="BD20" s="276"/>
      <c r="BE20" s="276"/>
      <c r="BF20" s="276"/>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thickBot="1">
      <c r="A21"/>
      <c r="B21" s="267"/>
      <c r="C21" s="268"/>
      <c r="D21" s="268"/>
      <c r="E21" s="268"/>
      <c r="F21" s="284"/>
      <c r="G21" s="270"/>
      <c r="H21" s="271"/>
      <c r="I21" s="271"/>
      <c r="J21" s="271"/>
      <c r="K21" s="271"/>
      <c r="L21" s="272"/>
      <c r="M21" s="272"/>
      <c r="N21" s="272"/>
      <c r="O21" s="272"/>
      <c r="P21" s="273"/>
      <c r="Q21" s="273"/>
      <c r="R21" s="273"/>
      <c r="S21" s="285" t="str">
        <f t="shared" ref="S21:AT21" si="0">IF(S20=1,"日",IF(S20=2,"月",IF(S20=3,"火",IF(S20=4,"水",IF(S20=5,"木",IF(S20=6,"金","土"))))))</f>
        <v>金</v>
      </c>
      <c r="T21" s="286" t="str">
        <f t="shared" si="0"/>
        <v>土</v>
      </c>
      <c r="U21" s="286" t="str">
        <f t="shared" si="0"/>
        <v>日</v>
      </c>
      <c r="V21" s="286" t="str">
        <f t="shared" si="0"/>
        <v>月</v>
      </c>
      <c r="W21" s="286" t="str">
        <f t="shared" si="0"/>
        <v>火</v>
      </c>
      <c r="X21" s="286" t="str">
        <f t="shared" si="0"/>
        <v>水</v>
      </c>
      <c r="Y21" s="287" t="str">
        <f t="shared" si="0"/>
        <v>木</v>
      </c>
      <c r="Z21" s="285" t="str">
        <f t="shared" si="0"/>
        <v>金</v>
      </c>
      <c r="AA21" s="286" t="str">
        <f t="shared" si="0"/>
        <v>土</v>
      </c>
      <c r="AB21" s="286" t="str">
        <f t="shared" si="0"/>
        <v>日</v>
      </c>
      <c r="AC21" s="286" t="str">
        <f t="shared" si="0"/>
        <v>月</v>
      </c>
      <c r="AD21" s="286" t="str">
        <f t="shared" si="0"/>
        <v>火</v>
      </c>
      <c r="AE21" s="286" t="str">
        <f t="shared" si="0"/>
        <v>水</v>
      </c>
      <c r="AF21" s="287" t="str">
        <f t="shared" si="0"/>
        <v>木</v>
      </c>
      <c r="AG21" s="285" t="str">
        <f t="shared" si="0"/>
        <v>金</v>
      </c>
      <c r="AH21" s="286" t="str">
        <f t="shared" si="0"/>
        <v>土</v>
      </c>
      <c r="AI21" s="286" t="str">
        <f t="shared" si="0"/>
        <v>日</v>
      </c>
      <c r="AJ21" s="286" t="str">
        <f t="shared" si="0"/>
        <v>月</v>
      </c>
      <c r="AK21" s="286" t="str">
        <f t="shared" si="0"/>
        <v>火</v>
      </c>
      <c r="AL21" s="286" t="str">
        <f t="shared" si="0"/>
        <v>水</v>
      </c>
      <c r="AM21" s="287" t="str">
        <f t="shared" si="0"/>
        <v>木</v>
      </c>
      <c r="AN21" s="285" t="str">
        <f t="shared" si="0"/>
        <v>金</v>
      </c>
      <c r="AO21" s="286" t="str">
        <f t="shared" si="0"/>
        <v>土</v>
      </c>
      <c r="AP21" s="286" t="str">
        <f t="shared" si="0"/>
        <v>日</v>
      </c>
      <c r="AQ21" s="286" t="str">
        <f t="shared" si="0"/>
        <v>月</v>
      </c>
      <c r="AR21" s="286" t="str">
        <f t="shared" si="0"/>
        <v>火</v>
      </c>
      <c r="AS21" s="286" t="str">
        <f t="shared" si="0"/>
        <v>水</v>
      </c>
      <c r="AT21" s="287" t="str">
        <f t="shared" si="0"/>
        <v>木</v>
      </c>
      <c r="AU21" s="286" t="str">
        <f>IF(AU20=1,"日",IF(AU20=2,"月",IF(AU20=3,"火",IF(AU20=4,"水",IF(AU20=5,"木",IF(AU20=6,"金",IF(AU20=0,"","土")))))))</f>
        <v/>
      </c>
      <c r="AV21" s="286" t="str">
        <f>IF(AV20=1,"日",IF(AV20=2,"月",IF(AV20=3,"火",IF(AV20=4,"水",IF(AV20=5,"木",IF(AV20=6,"金",IF(AV20=0,"","土")))))))</f>
        <v/>
      </c>
      <c r="AW21" s="286" t="str">
        <f>IF(AW20=1,"日",IF(AW20=2,"月",IF(AW20=3,"火",IF(AW20=4,"水",IF(AW20=5,"木",IF(AW20=6,"金",IF(AW20=0,"","土")))))))</f>
        <v/>
      </c>
      <c r="AX21" s="274"/>
      <c r="AY21" s="274"/>
      <c r="AZ21" s="275"/>
      <c r="BA21" s="275"/>
      <c r="BB21" s="276"/>
      <c r="BC21" s="276"/>
      <c r="BD21" s="276"/>
      <c r="BE21" s="276"/>
      <c r="BF21" s="276"/>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thickBot="1">
      <c r="A22"/>
      <c r="B22" s="288">
        <v>1</v>
      </c>
      <c r="C22" s="289" t="s">
        <v>16</v>
      </c>
      <c r="D22" s="289"/>
      <c r="E22" s="289"/>
      <c r="F22" s="133"/>
      <c r="G22" s="134" t="s">
        <v>25</v>
      </c>
      <c r="H22" s="290" t="s">
        <v>155</v>
      </c>
      <c r="I22" s="290"/>
      <c r="J22" s="290"/>
      <c r="K22" s="290"/>
      <c r="L22" s="291" t="s">
        <v>156</v>
      </c>
      <c r="M22" s="291"/>
      <c r="N22" s="291"/>
      <c r="O22" s="291"/>
      <c r="P22" s="292" t="s">
        <v>95</v>
      </c>
      <c r="Q22" s="292"/>
      <c r="R22" s="292"/>
      <c r="S22" s="138" t="s">
        <v>117</v>
      </c>
      <c r="T22" s="139" t="s">
        <v>117</v>
      </c>
      <c r="U22" s="139"/>
      <c r="V22" s="139" t="s">
        <v>117</v>
      </c>
      <c r="W22" s="139" t="s">
        <v>117</v>
      </c>
      <c r="X22" s="139"/>
      <c r="Y22" s="140" t="s">
        <v>117</v>
      </c>
      <c r="Z22" s="138" t="s">
        <v>117</v>
      </c>
      <c r="AA22" s="139" t="s">
        <v>117</v>
      </c>
      <c r="AB22" s="139"/>
      <c r="AC22" s="139" t="s">
        <v>117</v>
      </c>
      <c r="AD22" s="139" t="s">
        <v>117</v>
      </c>
      <c r="AE22" s="139"/>
      <c r="AF22" s="140" t="s">
        <v>117</v>
      </c>
      <c r="AG22" s="138" t="s">
        <v>117</v>
      </c>
      <c r="AH22" s="139" t="s">
        <v>117</v>
      </c>
      <c r="AI22" s="139"/>
      <c r="AJ22" s="139" t="s">
        <v>117</v>
      </c>
      <c r="AK22" s="139" t="s">
        <v>117</v>
      </c>
      <c r="AL22" s="139"/>
      <c r="AM22" s="140" t="s">
        <v>117</v>
      </c>
      <c r="AN22" s="138" t="s">
        <v>117</v>
      </c>
      <c r="AO22" s="139" t="s">
        <v>117</v>
      </c>
      <c r="AP22" s="139"/>
      <c r="AQ22" s="139" t="s">
        <v>117</v>
      </c>
      <c r="AR22" s="139" t="s">
        <v>117</v>
      </c>
      <c r="AS22" s="139"/>
      <c r="AT22" s="140" t="s">
        <v>117</v>
      </c>
      <c r="AU22" s="138"/>
      <c r="AV22" s="139"/>
      <c r="AW22" s="139"/>
      <c r="AX22" s="293"/>
      <c r="AY22" s="293"/>
      <c r="AZ22" s="294"/>
      <c r="BA22" s="294"/>
      <c r="BB22" s="143"/>
      <c r="BC22" s="143"/>
      <c r="BD22" s="143"/>
      <c r="BE22" s="143"/>
      <c r="BF22" s="143"/>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thickBot="1">
      <c r="A23"/>
      <c r="B23" s="288"/>
      <c r="C23" s="289"/>
      <c r="D23" s="289"/>
      <c r="E23" s="289"/>
      <c r="F23" s="144"/>
      <c r="G23" s="134"/>
      <c r="H23" s="290"/>
      <c r="I23" s="290"/>
      <c r="J23" s="290"/>
      <c r="K23" s="290"/>
      <c r="L23" s="291"/>
      <c r="M23" s="291"/>
      <c r="N23" s="291"/>
      <c r="O23" s="291"/>
      <c r="P23" s="295" t="s">
        <v>96</v>
      </c>
      <c r="Q23" s="295"/>
      <c r="R23" s="295"/>
      <c r="S23" s="296">
        <f>IF(S22="","",VLOOKUP(S22,'【記載例】シフト記号表（勤務時間帯）'!$C$6:$K$35,9,0))</f>
        <v>8</v>
      </c>
      <c r="T23" s="297">
        <f>IF(T22="","",VLOOKUP(T22,'【記載例】シフト記号表（勤務時間帯）'!$C$6:$K$35,9,0))</f>
        <v>8</v>
      </c>
      <c r="U23" s="297" t="str">
        <f>IF(U22="","",VLOOKUP(U22,'【記載例】シフト記号表（勤務時間帯）'!$C$6:$K$35,9,0))</f>
        <v/>
      </c>
      <c r="V23" s="297">
        <f>IF(V22="","",VLOOKUP(V22,'【記載例】シフト記号表（勤務時間帯）'!$C$6:$K$35,9,0))</f>
        <v>8</v>
      </c>
      <c r="W23" s="297">
        <f>IF(W22="","",VLOOKUP(W22,'【記載例】シフト記号表（勤務時間帯）'!$C$6:$K$35,9,0))</f>
        <v>8</v>
      </c>
      <c r="X23" s="297" t="str">
        <f>IF(X22="","",VLOOKUP(X22,'【記載例】シフト記号表（勤務時間帯）'!$C$6:$K$35,9,0))</f>
        <v/>
      </c>
      <c r="Y23" s="298">
        <f>IF(Y22="","",VLOOKUP(Y22,'【記載例】シフト記号表（勤務時間帯）'!$C$6:$K$35,9,0))</f>
        <v>8</v>
      </c>
      <c r="Z23" s="296">
        <f>IF(Z22="","",VLOOKUP(Z22,'【記載例】シフト記号表（勤務時間帯）'!$C$6:$K$35,9,0))</f>
        <v>8</v>
      </c>
      <c r="AA23" s="297">
        <f>IF(AA22="","",VLOOKUP(AA22,'【記載例】シフト記号表（勤務時間帯）'!$C$6:$K$35,9,0))</f>
        <v>8</v>
      </c>
      <c r="AB23" s="297" t="str">
        <f>IF(AB22="","",VLOOKUP(AB22,'【記載例】シフト記号表（勤務時間帯）'!$C$6:$K$35,9,0))</f>
        <v/>
      </c>
      <c r="AC23" s="297">
        <f>IF(AC22="","",VLOOKUP(AC22,'【記載例】シフト記号表（勤務時間帯）'!$C$6:$K$35,9,0))</f>
        <v>8</v>
      </c>
      <c r="AD23" s="297">
        <f>IF(AD22="","",VLOOKUP(AD22,'【記載例】シフト記号表（勤務時間帯）'!$C$6:$K$35,9,0))</f>
        <v>8</v>
      </c>
      <c r="AE23" s="297" t="str">
        <f>IF(AE22="","",VLOOKUP(AE22,'【記載例】シフト記号表（勤務時間帯）'!$C$6:$K$35,9,0))</f>
        <v/>
      </c>
      <c r="AF23" s="298">
        <f>IF(AF22="","",VLOOKUP(AF22,'【記載例】シフト記号表（勤務時間帯）'!$C$6:$K$35,9,0))</f>
        <v>8</v>
      </c>
      <c r="AG23" s="296">
        <f>IF(AG22="","",VLOOKUP(AG22,'【記載例】シフト記号表（勤務時間帯）'!$C$6:$K$35,9,0))</f>
        <v>8</v>
      </c>
      <c r="AH23" s="297">
        <f>IF(AH22="","",VLOOKUP(AH22,'【記載例】シフト記号表（勤務時間帯）'!$C$6:$K$35,9,0))</f>
        <v>8</v>
      </c>
      <c r="AI23" s="297" t="str">
        <f>IF(AI22="","",VLOOKUP(AI22,'【記載例】シフト記号表（勤務時間帯）'!$C$6:$K$35,9,0))</f>
        <v/>
      </c>
      <c r="AJ23" s="297">
        <f>IF(AJ22="","",VLOOKUP(AJ22,'【記載例】シフト記号表（勤務時間帯）'!$C$6:$K$35,9,0))</f>
        <v>8</v>
      </c>
      <c r="AK23" s="297">
        <f>IF(AK22="","",VLOOKUP(AK22,'【記載例】シフト記号表（勤務時間帯）'!$C$6:$K$35,9,0))</f>
        <v>8</v>
      </c>
      <c r="AL23" s="297" t="str">
        <f>IF(AL22="","",VLOOKUP(AL22,'【記載例】シフト記号表（勤務時間帯）'!$C$6:$K$35,9,0))</f>
        <v/>
      </c>
      <c r="AM23" s="298">
        <f>IF(AM22="","",VLOOKUP(AM22,'【記載例】シフト記号表（勤務時間帯）'!$C$6:$K$35,9,0))</f>
        <v>8</v>
      </c>
      <c r="AN23" s="296">
        <f>IF(AN22="","",VLOOKUP(AN22,'【記載例】シフト記号表（勤務時間帯）'!$C$6:$K$35,9,0))</f>
        <v>8</v>
      </c>
      <c r="AO23" s="297">
        <f>IF(AO22="","",VLOOKUP(AO22,'【記載例】シフト記号表（勤務時間帯）'!$C$6:$K$35,9,0))</f>
        <v>8</v>
      </c>
      <c r="AP23" s="297" t="str">
        <f>IF(AP22="","",VLOOKUP(AP22,'【記載例】シフト記号表（勤務時間帯）'!$C$6:$K$35,9,0))</f>
        <v/>
      </c>
      <c r="AQ23" s="297">
        <f>IF(AQ22="","",VLOOKUP(AQ22,'【記載例】シフト記号表（勤務時間帯）'!$C$6:$K$35,9,0))</f>
        <v>8</v>
      </c>
      <c r="AR23" s="297">
        <f>IF(AR22="","",VLOOKUP(AR22,'【記載例】シフト記号表（勤務時間帯）'!$C$6:$K$35,9,0))</f>
        <v>8</v>
      </c>
      <c r="AS23" s="297" t="str">
        <f>IF(AS22="","",VLOOKUP(AS22,'【記載例】シフト記号表（勤務時間帯）'!$C$6:$K$35,9,0))</f>
        <v/>
      </c>
      <c r="AT23" s="298">
        <f>IF(AT22="","",VLOOKUP(AT22,'【記載例】シフト記号表（勤務時間帯）'!$C$6:$K$35,9,0))</f>
        <v>8</v>
      </c>
      <c r="AU23" s="296" t="str">
        <f>IF(AU22="","",VLOOKUP(AU22,'【記載例】シフト記号表（勤務時間帯）'!$C$6:$K$35,9,0))</f>
        <v/>
      </c>
      <c r="AV23" s="297" t="str">
        <f>IF(AV22="","",VLOOKUP(AV22,'【記載例】シフト記号表（勤務時間帯）'!$C$6:$K$35,9,0))</f>
        <v/>
      </c>
      <c r="AW23" s="297" t="str">
        <f>IF(AW22="","",VLOOKUP(AW22,'【記載例】シフト記号表（勤務時間帯）'!$C$6:$K$35,9,0))</f>
        <v/>
      </c>
      <c r="AX23" s="299">
        <f>IF($BB$3="４週",SUM(S23:AT23),IF($BB$3="暦月",SUM(S23:AW23),""))</f>
        <v>160</v>
      </c>
      <c r="AY23" s="299"/>
      <c r="AZ23" s="300">
        <f>IF($BB$3="４週",AX23/4,IF($BB$3="暦月",))</f>
        <v>40</v>
      </c>
      <c r="BA23" s="300"/>
      <c r="BB23" s="143"/>
      <c r="BC23" s="143"/>
      <c r="BD23" s="143"/>
      <c r="BE23" s="143"/>
      <c r="BF23" s="14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288"/>
      <c r="C24" s="289"/>
      <c r="D24" s="289"/>
      <c r="E24" s="289"/>
      <c r="F24" s="151" t="str">
        <f>C22</f>
        <v>管理者</v>
      </c>
      <c r="G24" s="134"/>
      <c r="H24" s="290"/>
      <c r="I24" s="290"/>
      <c r="J24" s="290"/>
      <c r="K24" s="290"/>
      <c r="L24" s="291"/>
      <c r="M24" s="291"/>
      <c r="N24" s="291"/>
      <c r="O24" s="291"/>
      <c r="P24" s="301" t="s">
        <v>97</v>
      </c>
      <c r="Q24" s="301"/>
      <c r="R24" s="301"/>
      <c r="S24" s="302">
        <f>IF(S22="","",VLOOKUP(S22,'【記載例】シフト記号表（勤務時間帯）'!$C$6:$U$35,19,0))</f>
        <v>7.0000000000000089</v>
      </c>
      <c r="T24" s="303">
        <f>IF(T22="","",VLOOKUP(T22,'【記載例】シフト記号表（勤務時間帯）'!$C$6:$U$35,19,0))</f>
        <v>7.0000000000000089</v>
      </c>
      <c r="U24" s="303" t="str">
        <f>IF(U22="","",VLOOKUP(U22,'【記載例】シフト記号表（勤務時間帯）'!$C$6:$U$35,19,0))</f>
        <v/>
      </c>
      <c r="V24" s="303">
        <f>IF(V22="","",VLOOKUP(V22,'【記載例】シフト記号表（勤務時間帯）'!$C$6:$U$35,19,0))</f>
        <v>7.0000000000000089</v>
      </c>
      <c r="W24" s="303">
        <f>IF(W22="","",VLOOKUP(W22,'【記載例】シフト記号表（勤務時間帯）'!$C$6:$U$35,19,0))</f>
        <v>7.0000000000000089</v>
      </c>
      <c r="X24" s="303" t="str">
        <f>IF(X22="","",VLOOKUP(X22,'【記載例】シフト記号表（勤務時間帯）'!$C$6:$U$35,19,0))</f>
        <v/>
      </c>
      <c r="Y24" s="304">
        <f>IF(Y22="","",VLOOKUP(Y22,'【記載例】シフト記号表（勤務時間帯）'!$C$6:$U$35,19,0))</f>
        <v>7.0000000000000089</v>
      </c>
      <c r="Z24" s="302">
        <f>IF(Z22="","",VLOOKUP(Z22,'【記載例】シフト記号表（勤務時間帯）'!$C$6:$U$35,19,0))</f>
        <v>7.0000000000000089</v>
      </c>
      <c r="AA24" s="303">
        <f>IF(AA22="","",VLOOKUP(AA22,'【記載例】シフト記号表（勤務時間帯）'!$C$6:$U$35,19,0))</f>
        <v>7.0000000000000089</v>
      </c>
      <c r="AB24" s="303" t="str">
        <f>IF(AB22="","",VLOOKUP(AB22,'【記載例】シフト記号表（勤務時間帯）'!$C$6:$U$35,19,0))</f>
        <v/>
      </c>
      <c r="AC24" s="303">
        <f>IF(AC22="","",VLOOKUP(AC22,'【記載例】シフト記号表（勤務時間帯）'!$C$6:$U$35,19,0))</f>
        <v>7.0000000000000089</v>
      </c>
      <c r="AD24" s="303">
        <f>IF(AD22="","",VLOOKUP(AD22,'【記載例】シフト記号表（勤務時間帯）'!$C$6:$U$35,19,0))</f>
        <v>7.0000000000000089</v>
      </c>
      <c r="AE24" s="303" t="str">
        <f>IF(AE22="","",VLOOKUP(AE22,'【記載例】シフト記号表（勤務時間帯）'!$C$6:$U$35,19,0))</f>
        <v/>
      </c>
      <c r="AF24" s="304">
        <f>IF(AF22="","",VLOOKUP(AF22,'【記載例】シフト記号表（勤務時間帯）'!$C$6:$U$35,19,0))</f>
        <v>7.0000000000000089</v>
      </c>
      <c r="AG24" s="302">
        <f>IF(AG22="","",VLOOKUP(AG22,'【記載例】シフト記号表（勤務時間帯）'!$C$6:$U$35,19,0))</f>
        <v>7.0000000000000089</v>
      </c>
      <c r="AH24" s="303">
        <f>IF(AH22="","",VLOOKUP(AH22,'【記載例】シフト記号表（勤務時間帯）'!$C$6:$U$35,19,0))</f>
        <v>7.0000000000000089</v>
      </c>
      <c r="AI24" s="303" t="str">
        <f>IF(AI22="","",VLOOKUP(AI22,'【記載例】シフト記号表（勤務時間帯）'!$C$6:$U$35,19,0))</f>
        <v/>
      </c>
      <c r="AJ24" s="303">
        <f>IF(AJ22="","",VLOOKUP(AJ22,'【記載例】シフト記号表（勤務時間帯）'!$C$6:$U$35,19,0))</f>
        <v>7.0000000000000089</v>
      </c>
      <c r="AK24" s="303">
        <f>IF(AK22="","",VLOOKUP(AK22,'【記載例】シフト記号表（勤務時間帯）'!$C$6:$U$35,19,0))</f>
        <v>7.0000000000000089</v>
      </c>
      <c r="AL24" s="303" t="str">
        <f>IF(AL22="","",VLOOKUP(AL22,'【記載例】シフト記号表（勤務時間帯）'!$C$6:$U$35,19,0))</f>
        <v/>
      </c>
      <c r="AM24" s="304">
        <f>IF(AM22="","",VLOOKUP(AM22,'【記載例】シフト記号表（勤務時間帯）'!$C$6:$U$35,19,0))</f>
        <v>7.0000000000000089</v>
      </c>
      <c r="AN24" s="302">
        <f>IF(AN22="","",VLOOKUP(AN22,'【記載例】シフト記号表（勤務時間帯）'!$C$6:$U$35,19,0))</f>
        <v>7.0000000000000089</v>
      </c>
      <c r="AO24" s="303">
        <f>IF(AO22="","",VLOOKUP(AO22,'【記載例】シフト記号表（勤務時間帯）'!$C$6:$U$35,19,0))</f>
        <v>7.0000000000000089</v>
      </c>
      <c r="AP24" s="303" t="str">
        <f>IF(AP22="","",VLOOKUP(AP22,'【記載例】シフト記号表（勤務時間帯）'!$C$6:$U$35,19,0))</f>
        <v/>
      </c>
      <c r="AQ24" s="303">
        <f>IF(AQ22="","",VLOOKUP(AQ22,'【記載例】シフト記号表（勤務時間帯）'!$C$6:$U$35,19,0))</f>
        <v>7.0000000000000089</v>
      </c>
      <c r="AR24" s="303">
        <f>IF(AR22="","",VLOOKUP(AR22,'【記載例】シフト記号表（勤務時間帯）'!$C$6:$U$35,19,0))</f>
        <v>7.0000000000000089</v>
      </c>
      <c r="AS24" s="303" t="str">
        <f>IF(AS22="","",VLOOKUP(AS22,'【記載例】シフト記号表（勤務時間帯）'!$C$6:$U$35,19,0))</f>
        <v/>
      </c>
      <c r="AT24" s="304">
        <f>IF(AT22="","",VLOOKUP(AT22,'【記載例】シフト記号表（勤務時間帯）'!$C$6:$U$35,19,0))</f>
        <v>7.0000000000000089</v>
      </c>
      <c r="AU24" s="302" t="str">
        <f>IF(AU22="","",VLOOKUP(AU22,'【記載例】シフト記号表（勤務時間帯）'!$C$6:$U$35,19,0))</f>
        <v/>
      </c>
      <c r="AV24" s="303" t="str">
        <f>IF(AV22="","",VLOOKUP(AV22,'【記載例】シフト記号表（勤務時間帯）'!$C$6:$U$35,19,0))</f>
        <v/>
      </c>
      <c r="AW24" s="303" t="str">
        <f>IF(AW22="","",VLOOKUP(AW22,'【記載例】シフト記号表（勤務時間帯）'!$C$6:$U$35,19,0))</f>
        <v/>
      </c>
      <c r="AX24" s="305">
        <f>IF($BB$3="４週",SUM(S24:AT24),IF($BB$3="暦月",SUM(S24:AW24),""))</f>
        <v>140.0000000000002</v>
      </c>
      <c r="AY24" s="305"/>
      <c r="AZ24" s="306">
        <f>IF($BB$3="４週",AX24/4,IF($BB$3="暦月",))</f>
        <v>35.00000000000005</v>
      </c>
      <c r="BA24" s="306"/>
      <c r="BB24" s="143"/>
      <c r="BC24" s="143"/>
      <c r="BD24" s="143"/>
      <c r="BE24" s="143"/>
      <c r="BF24" s="143"/>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278">
        <f>B22+1</f>
        <v>2</v>
      </c>
      <c r="C25" s="307" t="s">
        <v>17</v>
      </c>
      <c r="D25" s="307"/>
      <c r="E25" s="307"/>
      <c r="F25" s="160"/>
      <c r="G25" s="161" t="s">
        <v>25</v>
      </c>
      <c r="H25" s="308" t="s">
        <v>157</v>
      </c>
      <c r="I25" s="308"/>
      <c r="J25" s="308"/>
      <c r="K25" s="308"/>
      <c r="L25" s="309" t="s">
        <v>156</v>
      </c>
      <c r="M25" s="309"/>
      <c r="N25" s="309"/>
      <c r="O25" s="309"/>
      <c r="P25" s="310" t="s">
        <v>95</v>
      </c>
      <c r="Q25" s="310"/>
      <c r="R25" s="310"/>
      <c r="S25" s="138"/>
      <c r="T25" s="139" t="s">
        <v>117</v>
      </c>
      <c r="U25" s="139" t="s">
        <v>117</v>
      </c>
      <c r="V25" s="139" t="s">
        <v>117</v>
      </c>
      <c r="W25" s="139" t="s">
        <v>117</v>
      </c>
      <c r="X25" s="139" t="s">
        <v>117</v>
      </c>
      <c r="Y25" s="140"/>
      <c r="Z25" s="138"/>
      <c r="AA25" s="139" t="s">
        <v>117</v>
      </c>
      <c r="AB25" s="139" t="s">
        <v>117</v>
      </c>
      <c r="AC25" s="139" t="s">
        <v>117</v>
      </c>
      <c r="AD25" s="139" t="s">
        <v>117</v>
      </c>
      <c r="AE25" s="139" t="s">
        <v>117</v>
      </c>
      <c r="AF25" s="140"/>
      <c r="AG25" s="138"/>
      <c r="AH25" s="139" t="s">
        <v>117</v>
      </c>
      <c r="AI25" s="139" t="s">
        <v>117</v>
      </c>
      <c r="AJ25" s="139" t="s">
        <v>117</v>
      </c>
      <c r="AK25" s="139" t="s">
        <v>117</v>
      </c>
      <c r="AL25" s="139" t="s">
        <v>117</v>
      </c>
      <c r="AM25" s="140"/>
      <c r="AN25" s="138"/>
      <c r="AO25" s="139" t="s">
        <v>117</v>
      </c>
      <c r="AP25" s="139" t="s">
        <v>117</v>
      </c>
      <c r="AQ25" s="139" t="s">
        <v>117</v>
      </c>
      <c r="AR25" s="139" t="s">
        <v>117</v>
      </c>
      <c r="AS25" s="139" t="s">
        <v>117</v>
      </c>
      <c r="AT25" s="140"/>
      <c r="AU25" s="138"/>
      <c r="AV25" s="139"/>
      <c r="AW25" s="139"/>
      <c r="AX25" s="311"/>
      <c r="AY25" s="311"/>
      <c r="AZ25" s="312"/>
      <c r="BA25" s="312"/>
      <c r="BB25" s="167"/>
      <c r="BC25" s="167"/>
      <c r="BD25" s="167"/>
      <c r="BE25" s="167"/>
      <c r="BF25" s="167"/>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278"/>
      <c r="C26" s="307"/>
      <c r="D26" s="307"/>
      <c r="E26" s="307"/>
      <c r="F26" s="144"/>
      <c r="G26" s="161"/>
      <c r="H26" s="308"/>
      <c r="I26" s="308"/>
      <c r="J26" s="308"/>
      <c r="K26" s="308"/>
      <c r="L26" s="309"/>
      <c r="M26" s="309"/>
      <c r="N26" s="309"/>
      <c r="O26" s="309"/>
      <c r="P26" s="295" t="s">
        <v>96</v>
      </c>
      <c r="Q26" s="295"/>
      <c r="R26" s="295"/>
      <c r="S26" s="296" t="str">
        <f>IF(S25="","",VLOOKUP(S25,'【記載例】シフト記号表（勤務時間帯）'!$C$6:$K$35,9,0))</f>
        <v/>
      </c>
      <c r="T26" s="297">
        <f>IF(T25="","",VLOOKUP(T25,'【記載例】シフト記号表（勤務時間帯）'!$C$6:$K$35,9,0))</f>
        <v>8</v>
      </c>
      <c r="U26" s="297">
        <f>IF(U25="","",VLOOKUP(U25,'【記載例】シフト記号表（勤務時間帯）'!$C$6:$K$35,9,0))</f>
        <v>8</v>
      </c>
      <c r="V26" s="297">
        <f>IF(V25="","",VLOOKUP(V25,'【記載例】シフト記号表（勤務時間帯）'!$C$6:$K$35,9,0))</f>
        <v>8</v>
      </c>
      <c r="W26" s="297">
        <f>IF(W25="","",VLOOKUP(W25,'【記載例】シフト記号表（勤務時間帯）'!$C$6:$K$35,9,0))</f>
        <v>8</v>
      </c>
      <c r="X26" s="297">
        <f>IF(X25="","",VLOOKUP(X25,'【記載例】シフト記号表（勤務時間帯）'!$C$6:$K$35,9,0))</f>
        <v>8</v>
      </c>
      <c r="Y26" s="298" t="str">
        <f>IF(Y25="","",VLOOKUP(Y25,'【記載例】シフト記号表（勤務時間帯）'!$C$6:$K$35,9,0))</f>
        <v/>
      </c>
      <c r="Z26" s="296" t="str">
        <f>IF(Z25="","",VLOOKUP(Z25,'【記載例】シフト記号表（勤務時間帯）'!$C$6:$K$35,9,0))</f>
        <v/>
      </c>
      <c r="AA26" s="297">
        <f>IF(AA25="","",VLOOKUP(AA25,'【記載例】シフト記号表（勤務時間帯）'!$C$6:$K$35,9,0))</f>
        <v>8</v>
      </c>
      <c r="AB26" s="297">
        <f>IF(AB25="","",VLOOKUP(AB25,'【記載例】シフト記号表（勤務時間帯）'!$C$6:$K$35,9,0))</f>
        <v>8</v>
      </c>
      <c r="AC26" s="297">
        <f>IF(AC25="","",VLOOKUP(AC25,'【記載例】シフト記号表（勤務時間帯）'!$C$6:$K$35,9,0))</f>
        <v>8</v>
      </c>
      <c r="AD26" s="297">
        <f>IF(AD25="","",VLOOKUP(AD25,'【記載例】シフト記号表（勤務時間帯）'!$C$6:$K$35,9,0))</f>
        <v>8</v>
      </c>
      <c r="AE26" s="297">
        <f>IF(AE25="","",VLOOKUP(AE25,'【記載例】シフト記号表（勤務時間帯）'!$C$6:$K$35,9,0))</f>
        <v>8</v>
      </c>
      <c r="AF26" s="298" t="str">
        <f>IF(AF25="","",VLOOKUP(AF25,'【記載例】シフト記号表（勤務時間帯）'!$C$6:$K$35,9,0))</f>
        <v/>
      </c>
      <c r="AG26" s="296" t="str">
        <f>IF(AG25="","",VLOOKUP(AG25,'【記載例】シフト記号表（勤務時間帯）'!$C$6:$K$35,9,0))</f>
        <v/>
      </c>
      <c r="AH26" s="297">
        <f>IF(AH25="","",VLOOKUP(AH25,'【記載例】シフト記号表（勤務時間帯）'!$C$6:$K$35,9,0))</f>
        <v>8</v>
      </c>
      <c r="AI26" s="297">
        <f>IF(AI25="","",VLOOKUP(AI25,'【記載例】シフト記号表（勤務時間帯）'!$C$6:$K$35,9,0))</f>
        <v>8</v>
      </c>
      <c r="AJ26" s="297">
        <f>IF(AJ25="","",VLOOKUP(AJ25,'【記載例】シフト記号表（勤務時間帯）'!$C$6:$K$35,9,0))</f>
        <v>8</v>
      </c>
      <c r="AK26" s="297">
        <f>IF(AK25="","",VLOOKUP(AK25,'【記載例】シフト記号表（勤務時間帯）'!$C$6:$K$35,9,0))</f>
        <v>8</v>
      </c>
      <c r="AL26" s="297">
        <f>IF(AL25="","",VLOOKUP(AL25,'【記載例】シフト記号表（勤務時間帯）'!$C$6:$K$35,9,0))</f>
        <v>8</v>
      </c>
      <c r="AM26" s="298" t="str">
        <f>IF(AM25="","",VLOOKUP(AM25,'【記載例】シフト記号表（勤務時間帯）'!$C$6:$K$35,9,0))</f>
        <v/>
      </c>
      <c r="AN26" s="296" t="str">
        <f>IF(AN25="","",VLOOKUP(AN25,'【記載例】シフト記号表（勤務時間帯）'!$C$6:$K$35,9,0))</f>
        <v/>
      </c>
      <c r="AO26" s="297">
        <f>IF(AO25="","",VLOOKUP(AO25,'【記載例】シフト記号表（勤務時間帯）'!$C$6:$K$35,9,0))</f>
        <v>8</v>
      </c>
      <c r="AP26" s="297">
        <f>IF(AP25="","",VLOOKUP(AP25,'【記載例】シフト記号表（勤務時間帯）'!$C$6:$K$35,9,0))</f>
        <v>8</v>
      </c>
      <c r="AQ26" s="297">
        <f>IF(AQ25="","",VLOOKUP(AQ25,'【記載例】シフト記号表（勤務時間帯）'!$C$6:$K$35,9,0))</f>
        <v>8</v>
      </c>
      <c r="AR26" s="297">
        <f>IF(AR25="","",VLOOKUP(AR25,'【記載例】シフト記号表（勤務時間帯）'!$C$6:$K$35,9,0))</f>
        <v>8</v>
      </c>
      <c r="AS26" s="297">
        <f>IF(AS25="","",VLOOKUP(AS25,'【記載例】シフト記号表（勤務時間帯）'!$C$6:$K$35,9,0))</f>
        <v>8</v>
      </c>
      <c r="AT26" s="298" t="str">
        <f>IF(AT25="","",VLOOKUP(AT25,'【記載例】シフト記号表（勤務時間帯）'!$C$6:$K$35,9,0))</f>
        <v/>
      </c>
      <c r="AU26" s="296" t="str">
        <f>IF(AU25="","",VLOOKUP(AU25,'【記載例】シフト記号表（勤務時間帯）'!$C$6:$K$35,9,0))</f>
        <v/>
      </c>
      <c r="AV26" s="297" t="str">
        <f>IF(AV25="","",VLOOKUP(AV25,'【記載例】シフト記号表（勤務時間帯）'!$C$6:$K$35,9,0))</f>
        <v/>
      </c>
      <c r="AW26" s="297" t="str">
        <f>IF(AW25="","",VLOOKUP(AW25,'【記載例】シフト記号表（勤務時間帯）'!$C$6:$K$35,9,0))</f>
        <v/>
      </c>
      <c r="AX26" s="299">
        <f>IF($BB$3="４週",SUM(S26:AT26),IF($BB$3="暦月",SUM(S26:AW26),""))</f>
        <v>160</v>
      </c>
      <c r="AY26" s="299"/>
      <c r="AZ26" s="300">
        <f>IF($BB$3="４週",AX26/4,IF($BB$3="暦月",))</f>
        <v>40</v>
      </c>
      <c r="BA26" s="300"/>
      <c r="BB26" s="167"/>
      <c r="BC26" s="167"/>
      <c r="BD26" s="167"/>
      <c r="BE26" s="167"/>
      <c r="BF26" s="167"/>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278"/>
      <c r="C27" s="307"/>
      <c r="D27" s="307"/>
      <c r="E27" s="307"/>
      <c r="F27" s="144" t="str">
        <f>C25</f>
        <v>生活相談員</v>
      </c>
      <c r="G27" s="161"/>
      <c r="H27" s="308"/>
      <c r="I27" s="308"/>
      <c r="J27" s="308"/>
      <c r="K27" s="308"/>
      <c r="L27" s="309"/>
      <c r="M27" s="309"/>
      <c r="N27" s="309"/>
      <c r="O27" s="309"/>
      <c r="P27" s="301" t="s">
        <v>97</v>
      </c>
      <c r="Q27" s="301"/>
      <c r="R27" s="301"/>
      <c r="S27" s="302" t="str">
        <f>IF(S25="","",VLOOKUP(S25,'【記載例】シフト記号表（勤務時間帯）'!$C$6:$U$35,19,0))</f>
        <v/>
      </c>
      <c r="T27" s="303">
        <f>IF(T25="","",VLOOKUP(T25,'【記載例】シフト記号表（勤務時間帯）'!$C$6:$U$35,19,0))</f>
        <v>7.0000000000000089</v>
      </c>
      <c r="U27" s="303">
        <f>IF(U25="","",VLOOKUP(U25,'【記載例】シフト記号表（勤務時間帯）'!$C$6:$U$35,19,0))</f>
        <v>7.0000000000000089</v>
      </c>
      <c r="V27" s="303">
        <f>IF(V25="","",VLOOKUP(V25,'【記載例】シフト記号表（勤務時間帯）'!$C$6:$U$35,19,0))</f>
        <v>7.0000000000000089</v>
      </c>
      <c r="W27" s="303">
        <f>IF(W25="","",VLOOKUP(W25,'【記載例】シフト記号表（勤務時間帯）'!$C$6:$U$35,19,0))</f>
        <v>7.0000000000000089</v>
      </c>
      <c r="X27" s="303">
        <f>IF(X25="","",VLOOKUP(X25,'【記載例】シフト記号表（勤務時間帯）'!$C$6:$U$35,19,0))</f>
        <v>7.0000000000000089</v>
      </c>
      <c r="Y27" s="304" t="str">
        <f>IF(Y25="","",VLOOKUP(Y25,'【記載例】シフト記号表（勤務時間帯）'!$C$6:$U$35,19,0))</f>
        <v/>
      </c>
      <c r="Z27" s="302" t="str">
        <f>IF(Z25="","",VLOOKUP(Z25,'【記載例】シフト記号表（勤務時間帯）'!$C$6:$U$35,19,0))</f>
        <v/>
      </c>
      <c r="AA27" s="303">
        <f>IF(AA25="","",VLOOKUP(AA25,'【記載例】シフト記号表（勤務時間帯）'!$C$6:$U$35,19,0))</f>
        <v>7.0000000000000089</v>
      </c>
      <c r="AB27" s="303">
        <f>IF(AB25="","",VLOOKUP(AB25,'【記載例】シフト記号表（勤務時間帯）'!$C$6:$U$35,19,0))</f>
        <v>7.0000000000000089</v>
      </c>
      <c r="AC27" s="303">
        <f>IF(AC25="","",VLOOKUP(AC25,'【記載例】シフト記号表（勤務時間帯）'!$C$6:$U$35,19,0))</f>
        <v>7.0000000000000089</v>
      </c>
      <c r="AD27" s="303">
        <f>IF(AD25="","",VLOOKUP(AD25,'【記載例】シフト記号表（勤務時間帯）'!$C$6:$U$35,19,0))</f>
        <v>7.0000000000000089</v>
      </c>
      <c r="AE27" s="303">
        <f>IF(AE25="","",VLOOKUP(AE25,'【記載例】シフト記号表（勤務時間帯）'!$C$6:$U$35,19,0))</f>
        <v>7.0000000000000089</v>
      </c>
      <c r="AF27" s="304" t="str">
        <f>IF(AF25="","",VLOOKUP(AF25,'【記載例】シフト記号表（勤務時間帯）'!$C$6:$U$35,19,0))</f>
        <v/>
      </c>
      <c r="AG27" s="302" t="str">
        <f>IF(AG25="","",VLOOKUP(AG25,'【記載例】シフト記号表（勤務時間帯）'!$C$6:$U$35,19,0))</f>
        <v/>
      </c>
      <c r="AH27" s="303">
        <f>IF(AH25="","",VLOOKUP(AH25,'【記載例】シフト記号表（勤務時間帯）'!$C$6:$U$35,19,0))</f>
        <v>7.0000000000000089</v>
      </c>
      <c r="AI27" s="303">
        <f>IF(AI25="","",VLOOKUP(AI25,'【記載例】シフト記号表（勤務時間帯）'!$C$6:$U$35,19,0))</f>
        <v>7.0000000000000089</v>
      </c>
      <c r="AJ27" s="303">
        <f>IF(AJ25="","",VLOOKUP(AJ25,'【記載例】シフト記号表（勤務時間帯）'!$C$6:$U$35,19,0))</f>
        <v>7.0000000000000089</v>
      </c>
      <c r="AK27" s="303">
        <f>IF(AK25="","",VLOOKUP(AK25,'【記載例】シフト記号表（勤務時間帯）'!$C$6:$U$35,19,0))</f>
        <v>7.0000000000000089</v>
      </c>
      <c r="AL27" s="303">
        <f>IF(AL25="","",VLOOKUP(AL25,'【記載例】シフト記号表（勤務時間帯）'!$C$6:$U$35,19,0))</f>
        <v>7.0000000000000089</v>
      </c>
      <c r="AM27" s="304" t="str">
        <f>IF(AM25="","",VLOOKUP(AM25,'【記載例】シフト記号表（勤務時間帯）'!$C$6:$U$35,19,0))</f>
        <v/>
      </c>
      <c r="AN27" s="302" t="str">
        <f>IF(AN25="","",VLOOKUP(AN25,'【記載例】シフト記号表（勤務時間帯）'!$C$6:$U$35,19,0))</f>
        <v/>
      </c>
      <c r="AO27" s="303">
        <f>IF(AO25="","",VLOOKUP(AO25,'【記載例】シフト記号表（勤務時間帯）'!$C$6:$U$35,19,0))</f>
        <v>7.0000000000000089</v>
      </c>
      <c r="AP27" s="303">
        <f>IF(AP25="","",VLOOKUP(AP25,'【記載例】シフト記号表（勤務時間帯）'!$C$6:$U$35,19,0))</f>
        <v>7.0000000000000089</v>
      </c>
      <c r="AQ27" s="303">
        <f>IF(AQ25="","",VLOOKUP(AQ25,'【記載例】シフト記号表（勤務時間帯）'!$C$6:$U$35,19,0))</f>
        <v>7.0000000000000089</v>
      </c>
      <c r="AR27" s="303">
        <f>IF(AR25="","",VLOOKUP(AR25,'【記載例】シフト記号表（勤務時間帯）'!$C$6:$U$35,19,0))</f>
        <v>7.0000000000000089</v>
      </c>
      <c r="AS27" s="303">
        <f>IF(AS25="","",VLOOKUP(AS25,'【記載例】シフト記号表（勤務時間帯）'!$C$6:$U$35,19,0))</f>
        <v>7.0000000000000089</v>
      </c>
      <c r="AT27" s="304" t="str">
        <f>IF(AT25="","",VLOOKUP(AT25,'【記載例】シフト記号表（勤務時間帯）'!$C$6:$U$35,19,0))</f>
        <v/>
      </c>
      <c r="AU27" s="302" t="str">
        <f>IF(AU25="","",VLOOKUP(AU25,'【記載例】シフト記号表（勤務時間帯）'!$C$6:$U$35,19,0))</f>
        <v/>
      </c>
      <c r="AV27" s="303" t="str">
        <f>IF(AV25="","",VLOOKUP(AV25,'【記載例】シフト記号表（勤務時間帯）'!$C$6:$U$35,19,0))</f>
        <v/>
      </c>
      <c r="AW27" s="303" t="str">
        <f>IF(AW25="","",VLOOKUP(AW25,'【記載例】シフト記号表（勤務時間帯）'!$C$6:$U$35,19,0))</f>
        <v/>
      </c>
      <c r="AX27" s="305">
        <f>IF($BB$3="４週",SUM(S27:AT27),IF($BB$3="暦月",SUM(S27:AW27),""))</f>
        <v>140.0000000000002</v>
      </c>
      <c r="AY27" s="305"/>
      <c r="AZ27" s="306">
        <f>IF($BB$3="４週",AX27/4,IF($BB$3="暦月",))</f>
        <v>35.00000000000005</v>
      </c>
      <c r="BA27" s="306"/>
      <c r="BB27" s="167"/>
      <c r="BC27" s="167"/>
      <c r="BD27" s="167"/>
      <c r="BE27" s="167"/>
      <c r="BF27" s="16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278">
        <f>B25+1</f>
        <v>3</v>
      </c>
      <c r="C28" s="313" t="s">
        <v>17</v>
      </c>
      <c r="D28" s="313"/>
      <c r="E28" s="313"/>
      <c r="F28" s="160"/>
      <c r="G28" s="161" t="s">
        <v>27</v>
      </c>
      <c r="H28" s="308" t="s">
        <v>158</v>
      </c>
      <c r="I28" s="308"/>
      <c r="J28" s="308"/>
      <c r="K28" s="308"/>
      <c r="L28" s="309" t="s">
        <v>156</v>
      </c>
      <c r="M28" s="309"/>
      <c r="N28" s="309"/>
      <c r="O28" s="309"/>
      <c r="P28" s="310" t="s">
        <v>95</v>
      </c>
      <c r="Q28" s="310"/>
      <c r="R28" s="310"/>
      <c r="S28" s="138" t="s">
        <v>117</v>
      </c>
      <c r="T28" s="139"/>
      <c r="U28" s="139"/>
      <c r="V28" s="139"/>
      <c r="W28" s="139"/>
      <c r="X28" s="139"/>
      <c r="Y28" s="140" t="s">
        <v>117</v>
      </c>
      <c r="Z28" s="138" t="s">
        <v>117</v>
      </c>
      <c r="AA28" s="139"/>
      <c r="AB28" s="139"/>
      <c r="AC28" s="139"/>
      <c r="AD28" s="139"/>
      <c r="AE28" s="139"/>
      <c r="AF28" s="140" t="s">
        <v>117</v>
      </c>
      <c r="AG28" s="138" t="s">
        <v>117</v>
      </c>
      <c r="AH28" s="139"/>
      <c r="AI28" s="139"/>
      <c r="AJ28" s="139"/>
      <c r="AK28" s="139"/>
      <c r="AL28" s="139"/>
      <c r="AM28" s="140" t="s">
        <v>117</v>
      </c>
      <c r="AN28" s="138" t="s">
        <v>117</v>
      </c>
      <c r="AO28" s="139"/>
      <c r="AP28" s="139"/>
      <c r="AQ28" s="139"/>
      <c r="AR28" s="139"/>
      <c r="AS28" s="139"/>
      <c r="AT28" s="140" t="s">
        <v>117</v>
      </c>
      <c r="AU28" s="138"/>
      <c r="AV28" s="139"/>
      <c r="AW28" s="139"/>
      <c r="AX28" s="311"/>
      <c r="AY28" s="311"/>
      <c r="AZ28" s="312"/>
      <c r="BA28" s="312"/>
      <c r="BB28" s="314" t="s">
        <v>19</v>
      </c>
      <c r="BC28" s="314"/>
      <c r="BD28" s="314"/>
      <c r="BE28" s="314"/>
      <c r="BF28" s="314"/>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278"/>
      <c r="C29" s="313"/>
      <c r="D29" s="313"/>
      <c r="E29" s="313"/>
      <c r="F29" s="144"/>
      <c r="G29" s="161"/>
      <c r="H29" s="308"/>
      <c r="I29" s="308"/>
      <c r="J29" s="308"/>
      <c r="K29" s="308"/>
      <c r="L29" s="309"/>
      <c r="M29" s="309"/>
      <c r="N29" s="309"/>
      <c r="O29" s="309"/>
      <c r="P29" s="295" t="s">
        <v>96</v>
      </c>
      <c r="Q29" s="295"/>
      <c r="R29" s="295"/>
      <c r="S29" s="296">
        <f>IF(S28="","",VLOOKUP(S28,'【記載例】シフト記号表（勤務時間帯）'!$C$6:$K$35,9,0))</f>
        <v>8</v>
      </c>
      <c r="T29" s="297" t="str">
        <f>IF(T28="","",VLOOKUP(T28,'【記載例】シフト記号表（勤務時間帯）'!$C$6:$K$35,9,0))</f>
        <v/>
      </c>
      <c r="U29" s="297" t="str">
        <f>IF(U28="","",VLOOKUP(U28,'【記載例】シフト記号表（勤務時間帯）'!$C$6:$K$35,9,0))</f>
        <v/>
      </c>
      <c r="V29" s="297" t="str">
        <f>IF(V28="","",VLOOKUP(V28,'【記載例】シフト記号表（勤務時間帯）'!$C$6:$K$35,9,0))</f>
        <v/>
      </c>
      <c r="W29" s="297" t="str">
        <f>IF(W28="","",VLOOKUP(W28,'【記載例】シフト記号表（勤務時間帯）'!$C$6:$K$35,9,0))</f>
        <v/>
      </c>
      <c r="X29" s="297" t="str">
        <f>IF(X28="","",VLOOKUP(X28,'【記載例】シフト記号表（勤務時間帯）'!$C$6:$K$35,9,0))</f>
        <v/>
      </c>
      <c r="Y29" s="298">
        <f>IF(Y28="","",VLOOKUP(Y28,'【記載例】シフト記号表（勤務時間帯）'!$C$6:$K$35,9,0))</f>
        <v>8</v>
      </c>
      <c r="Z29" s="296">
        <f>IF(Z28="","",VLOOKUP(Z28,'【記載例】シフト記号表（勤務時間帯）'!$C$6:$K$35,9,0))</f>
        <v>8</v>
      </c>
      <c r="AA29" s="297" t="str">
        <f>IF(AA28="","",VLOOKUP(AA28,'【記載例】シフト記号表（勤務時間帯）'!$C$6:$K$35,9,0))</f>
        <v/>
      </c>
      <c r="AB29" s="297" t="str">
        <f>IF(AB28="","",VLOOKUP(AB28,'【記載例】シフト記号表（勤務時間帯）'!$C$6:$K$35,9,0))</f>
        <v/>
      </c>
      <c r="AC29" s="297" t="str">
        <f>IF(AC28="","",VLOOKUP(AC28,'【記載例】シフト記号表（勤務時間帯）'!$C$6:$K$35,9,0))</f>
        <v/>
      </c>
      <c r="AD29" s="297" t="str">
        <f>IF(AD28="","",VLOOKUP(AD28,'【記載例】シフト記号表（勤務時間帯）'!$C$6:$K$35,9,0))</f>
        <v/>
      </c>
      <c r="AE29" s="297" t="str">
        <f>IF(AE28="","",VLOOKUP(AE28,'【記載例】シフト記号表（勤務時間帯）'!$C$6:$K$35,9,0))</f>
        <v/>
      </c>
      <c r="AF29" s="298">
        <f>IF(AF28="","",VLOOKUP(AF28,'【記載例】シフト記号表（勤務時間帯）'!$C$6:$K$35,9,0))</f>
        <v>8</v>
      </c>
      <c r="AG29" s="296">
        <f>IF(AG28="","",VLOOKUP(AG28,'【記載例】シフト記号表（勤務時間帯）'!$C$6:$K$35,9,0))</f>
        <v>8</v>
      </c>
      <c r="AH29" s="297" t="str">
        <f>IF(AH28="","",VLOOKUP(AH28,'【記載例】シフト記号表（勤務時間帯）'!$C$6:$K$35,9,0))</f>
        <v/>
      </c>
      <c r="AI29" s="297" t="str">
        <f>IF(AI28="","",VLOOKUP(AI28,'【記載例】シフト記号表（勤務時間帯）'!$C$6:$K$35,9,0))</f>
        <v/>
      </c>
      <c r="AJ29" s="297" t="str">
        <f>IF(AJ28="","",VLOOKUP(AJ28,'【記載例】シフト記号表（勤務時間帯）'!$C$6:$K$35,9,0))</f>
        <v/>
      </c>
      <c r="AK29" s="297" t="str">
        <f>IF(AK28="","",VLOOKUP(AK28,'【記載例】シフト記号表（勤務時間帯）'!$C$6:$K$35,9,0))</f>
        <v/>
      </c>
      <c r="AL29" s="297" t="str">
        <f>IF(AL28="","",VLOOKUP(AL28,'【記載例】シフト記号表（勤務時間帯）'!$C$6:$K$35,9,0))</f>
        <v/>
      </c>
      <c r="AM29" s="298">
        <f>IF(AM28="","",VLOOKUP(AM28,'【記載例】シフト記号表（勤務時間帯）'!$C$6:$K$35,9,0))</f>
        <v>8</v>
      </c>
      <c r="AN29" s="296">
        <f>IF(AN28="","",VLOOKUP(AN28,'【記載例】シフト記号表（勤務時間帯）'!$C$6:$K$35,9,0))</f>
        <v>8</v>
      </c>
      <c r="AO29" s="297" t="str">
        <f>IF(AO28="","",VLOOKUP(AO28,'【記載例】シフト記号表（勤務時間帯）'!$C$6:$K$35,9,0))</f>
        <v/>
      </c>
      <c r="AP29" s="297" t="str">
        <f>IF(AP28="","",VLOOKUP(AP28,'【記載例】シフト記号表（勤務時間帯）'!$C$6:$K$35,9,0))</f>
        <v/>
      </c>
      <c r="AQ29" s="297" t="str">
        <f>IF(AQ28="","",VLOOKUP(AQ28,'【記載例】シフト記号表（勤務時間帯）'!$C$6:$K$35,9,0))</f>
        <v/>
      </c>
      <c r="AR29" s="297" t="str">
        <f>IF(AR28="","",VLOOKUP(AR28,'【記載例】シフト記号表（勤務時間帯）'!$C$6:$K$35,9,0))</f>
        <v/>
      </c>
      <c r="AS29" s="297" t="str">
        <f>IF(AS28="","",VLOOKUP(AS28,'【記載例】シフト記号表（勤務時間帯）'!$C$6:$K$35,9,0))</f>
        <v/>
      </c>
      <c r="AT29" s="298">
        <f>IF(AT28="","",VLOOKUP(AT28,'【記載例】シフト記号表（勤務時間帯）'!$C$6:$K$35,9,0))</f>
        <v>8</v>
      </c>
      <c r="AU29" s="296" t="str">
        <f>IF(AU28="","",VLOOKUP(AU28,'【記載例】シフト記号表（勤務時間帯）'!$C$6:$K$35,9,0))</f>
        <v/>
      </c>
      <c r="AV29" s="297" t="str">
        <f>IF(AV28="","",VLOOKUP(AV28,'【記載例】シフト記号表（勤務時間帯）'!$C$6:$K$35,9,0))</f>
        <v/>
      </c>
      <c r="AW29" s="297" t="str">
        <f>IF(AW28="","",VLOOKUP(AW28,'【記載例】シフト記号表（勤務時間帯）'!$C$6:$K$35,9,0))</f>
        <v/>
      </c>
      <c r="AX29" s="299">
        <f>IF($BB$3="４週",SUM(S29:AT29),IF($BB$3="暦月",SUM(S29:AW29),""))</f>
        <v>64</v>
      </c>
      <c r="AY29" s="299"/>
      <c r="AZ29" s="300">
        <f>IF($BB$3="４週",AX29/4,IF($BB$3="暦月",))</f>
        <v>16</v>
      </c>
      <c r="BA29" s="300"/>
      <c r="BB29" s="314"/>
      <c r="BC29" s="314"/>
      <c r="BD29" s="314"/>
      <c r="BE29" s="314"/>
      <c r="BF29" s="314"/>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278"/>
      <c r="C30" s="313"/>
      <c r="D30" s="313"/>
      <c r="E30" s="313"/>
      <c r="F30" s="144" t="str">
        <f>C28</f>
        <v>生活相談員</v>
      </c>
      <c r="G30" s="161"/>
      <c r="H30" s="308"/>
      <c r="I30" s="308"/>
      <c r="J30" s="308"/>
      <c r="K30" s="308"/>
      <c r="L30" s="309"/>
      <c r="M30" s="309"/>
      <c r="N30" s="309"/>
      <c r="O30" s="309"/>
      <c r="P30" s="301" t="s">
        <v>97</v>
      </c>
      <c r="Q30" s="301"/>
      <c r="R30" s="301"/>
      <c r="S30" s="302">
        <f>IF(S28="","",VLOOKUP(S28,'【記載例】シフト記号表（勤務時間帯）'!$C$6:$U$35,19,0))</f>
        <v>7.0000000000000089</v>
      </c>
      <c r="T30" s="303" t="str">
        <f>IF(T28="","",VLOOKUP(T28,'【記載例】シフト記号表（勤務時間帯）'!$C$6:$U$35,19,0))</f>
        <v/>
      </c>
      <c r="U30" s="303" t="str">
        <f>IF(U28="","",VLOOKUP(U28,'【記載例】シフト記号表（勤務時間帯）'!$C$6:$U$35,19,0))</f>
        <v/>
      </c>
      <c r="V30" s="303" t="str">
        <f>IF(V28="","",VLOOKUP(V28,'【記載例】シフト記号表（勤務時間帯）'!$C$6:$U$35,19,0))</f>
        <v/>
      </c>
      <c r="W30" s="303" t="str">
        <f>IF(W28="","",VLOOKUP(W28,'【記載例】シフト記号表（勤務時間帯）'!$C$6:$U$35,19,0))</f>
        <v/>
      </c>
      <c r="X30" s="303" t="str">
        <f>IF(X28="","",VLOOKUP(X28,'【記載例】シフト記号表（勤務時間帯）'!$C$6:$U$35,19,0))</f>
        <v/>
      </c>
      <c r="Y30" s="304">
        <f>IF(Y28="","",VLOOKUP(Y28,'【記載例】シフト記号表（勤務時間帯）'!$C$6:$U$35,19,0))</f>
        <v>7.0000000000000089</v>
      </c>
      <c r="Z30" s="302">
        <f>IF(Z28="","",VLOOKUP(Z28,'【記載例】シフト記号表（勤務時間帯）'!$C$6:$U$35,19,0))</f>
        <v>7.0000000000000089</v>
      </c>
      <c r="AA30" s="303" t="str">
        <f>IF(AA28="","",VLOOKUP(AA28,'【記載例】シフト記号表（勤務時間帯）'!$C$6:$U$35,19,0))</f>
        <v/>
      </c>
      <c r="AB30" s="303" t="str">
        <f>IF(AB28="","",VLOOKUP(AB28,'【記載例】シフト記号表（勤務時間帯）'!$C$6:$U$35,19,0))</f>
        <v/>
      </c>
      <c r="AC30" s="303" t="str">
        <f>IF(AC28="","",VLOOKUP(AC28,'【記載例】シフト記号表（勤務時間帯）'!$C$6:$U$35,19,0))</f>
        <v/>
      </c>
      <c r="AD30" s="303" t="str">
        <f>IF(AD28="","",VLOOKUP(AD28,'【記載例】シフト記号表（勤務時間帯）'!$C$6:$U$35,19,0))</f>
        <v/>
      </c>
      <c r="AE30" s="303" t="str">
        <f>IF(AE28="","",VLOOKUP(AE28,'【記載例】シフト記号表（勤務時間帯）'!$C$6:$U$35,19,0))</f>
        <v/>
      </c>
      <c r="AF30" s="304">
        <f>IF(AF28="","",VLOOKUP(AF28,'【記載例】シフト記号表（勤務時間帯）'!$C$6:$U$35,19,0))</f>
        <v>7.0000000000000089</v>
      </c>
      <c r="AG30" s="302">
        <f>IF(AG28="","",VLOOKUP(AG28,'【記載例】シフト記号表（勤務時間帯）'!$C$6:$U$35,19,0))</f>
        <v>7.0000000000000089</v>
      </c>
      <c r="AH30" s="303" t="str">
        <f>IF(AH28="","",VLOOKUP(AH28,'【記載例】シフト記号表（勤務時間帯）'!$C$6:$U$35,19,0))</f>
        <v/>
      </c>
      <c r="AI30" s="303" t="str">
        <f>IF(AI28="","",VLOOKUP(AI28,'【記載例】シフト記号表（勤務時間帯）'!$C$6:$U$35,19,0))</f>
        <v/>
      </c>
      <c r="AJ30" s="303" t="str">
        <f>IF(AJ28="","",VLOOKUP(AJ28,'【記載例】シフト記号表（勤務時間帯）'!$C$6:$U$35,19,0))</f>
        <v/>
      </c>
      <c r="AK30" s="303" t="str">
        <f>IF(AK28="","",VLOOKUP(AK28,'【記載例】シフト記号表（勤務時間帯）'!$C$6:$U$35,19,0))</f>
        <v/>
      </c>
      <c r="AL30" s="303" t="str">
        <f>IF(AL28="","",VLOOKUP(AL28,'【記載例】シフト記号表（勤務時間帯）'!$C$6:$U$35,19,0))</f>
        <v/>
      </c>
      <c r="AM30" s="304">
        <f>IF(AM28="","",VLOOKUP(AM28,'【記載例】シフト記号表（勤務時間帯）'!$C$6:$U$35,19,0))</f>
        <v>7.0000000000000089</v>
      </c>
      <c r="AN30" s="302">
        <f>IF(AN28="","",VLOOKUP(AN28,'【記載例】シフト記号表（勤務時間帯）'!$C$6:$U$35,19,0))</f>
        <v>7.0000000000000089</v>
      </c>
      <c r="AO30" s="303" t="str">
        <f>IF(AO28="","",VLOOKUP(AO28,'【記載例】シフト記号表（勤務時間帯）'!$C$6:$U$35,19,0))</f>
        <v/>
      </c>
      <c r="AP30" s="303" t="str">
        <f>IF(AP28="","",VLOOKUP(AP28,'【記載例】シフト記号表（勤務時間帯）'!$C$6:$U$35,19,0))</f>
        <v/>
      </c>
      <c r="AQ30" s="303" t="str">
        <f>IF(AQ28="","",VLOOKUP(AQ28,'【記載例】シフト記号表（勤務時間帯）'!$C$6:$U$35,19,0))</f>
        <v/>
      </c>
      <c r="AR30" s="303" t="str">
        <f>IF(AR28="","",VLOOKUP(AR28,'【記載例】シフト記号表（勤務時間帯）'!$C$6:$U$35,19,0))</f>
        <v/>
      </c>
      <c r="AS30" s="303" t="str">
        <f>IF(AS28="","",VLOOKUP(AS28,'【記載例】シフト記号表（勤務時間帯）'!$C$6:$U$35,19,0))</f>
        <v/>
      </c>
      <c r="AT30" s="304">
        <f>IF(AT28="","",VLOOKUP(AT28,'【記載例】シフト記号表（勤務時間帯）'!$C$6:$U$35,19,0))</f>
        <v>7.0000000000000089</v>
      </c>
      <c r="AU30" s="302" t="str">
        <f>IF(AU28="","",VLOOKUP(AU28,'【記載例】シフト記号表（勤務時間帯）'!$C$6:$U$35,19,0))</f>
        <v/>
      </c>
      <c r="AV30" s="303" t="str">
        <f>IF(AV28="","",VLOOKUP(AV28,'【記載例】シフト記号表（勤務時間帯）'!$C$6:$U$35,19,0))</f>
        <v/>
      </c>
      <c r="AW30" s="303" t="str">
        <f>IF(AW28="","",VLOOKUP(AW28,'【記載例】シフト記号表（勤務時間帯）'!$C$6:$U$35,19,0))</f>
        <v/>
      </c>
      <c r="AX30" s="305">
        <f>IF($BB$3="４週",SUM(S30:AT30),IF($BB$3="暦月",SUM(S30:AW30),""))</f>
        <v>56.000000000000064</v>
      </c>
      <c r="AY30" s="305"/>
      <c r="AZ30" s="306">
        <f>IF($BB$3="４週",AX30/4,IF($BB$3="暦月",))</f>
        <v>14.000000000000016</v>
      </c>
      <c r="BA30" s="306"/>
      <c r="BB30" s="314"/>
      <c r="BC30" s="314"/>
      <c r="BD30" s="314"/>
      <c r="BE30" s="314"/>
      <c r="BF30" s="314"/>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278">
        <f>B28+1</f>
        <v>4</v>
      </c>
      <c r="C31" s="313" t="s">
        <v>18</v>
      </c>
      <c r="D31" s="313"/>
      <c r="E31" s="313"/>
      <c r="F31" s="160"/>
      <c r="G31" s="161" t="s">
        <v>27</v>
      </c>
      <c r="H31" s="308" t="s">
        <v>159</v>
      </c>
      <c r="I31" s="308"/>
      <c r="J31" s="308"/>
      <c r="K31" s="308"/>
      <c r="L31" s="309" t="s">
        <v>156</v>
      </c>
      <c r="M31" s="309"/>
      <c r="N31" s="309"/>
      <c r="O31" s="309"/>
      <c r="P31" s="310" t="s">
        <v>95</v>
      </c>
      <c r="Q31" s="310"/>
      <c r="R31" s="310"/>
      <c r="S31" s="138" t="s">
        <v>142</v>
      </c>
      <c r="T31" s="139"/>
      <c r="U31" s="139" t="s">
        <v>142</v>
      </c>
      <c r="V31" s="139" t="s">
        <v>142</v>
      </c>
      <c r="W31" s="139"/>
      <c r="X31" s="139" t="s">
        <v>142</v>
      </c>
      <c r="Y31" s="140"/>
      <c r="Z31" s="138" t="s">
        <v>142</v>
      </c>
      <c r="AA31" s="139"/>
      <c r="AB31" s="139" t="s">
        <v>142</v>
      </c>
      <c r="AC31" s="139" t="s">
        <v>142</v>
      </c>
      <c r="AD31" s="139"/>
      <c r="AE31" s="139" t="s">
        <v>142</v>
      </c>
      <c r="AF31" s="140"/>
      <c r="AG31" s="138" t="s">
        <v>142</v>
      </c>
      <c r="AH31" s="139"/>
      <c r="AI31" s="139" t="s">
        <v>142</v>
      </c>
      <c r="AJ31" s="139" t="s">
        <v>142</v>
      </c>
      <c r="AK31" s="139"/>
      <c r="AL31" s="139" t="s">
        <v>142</v>
      </c>
      <c r="AM31" s="140"/>
      <c r="AN31" s="138" t="s">
        <v>142</v>
      </c>
      <c r="AO31" s="139"/>
      <c r="AP31" s="139" t="s">
        <v>142</v>
      </c>
      <c r="AQ31" s="139" t="s">
        <v>142</v>
      </c>
      <c r="AR31" s="139"/>
      <c r="AS31" s="139" t="s">
        <v>142</v>
      </c>
      <c r="AT31" s="140"/>
      <c r="AU31" s="138"/>
      <c r="AV31" s="139"/>
      <c r="AW31" s="139"/>
      <c r="AX31" s="311"/>
      <c r="AY31" s="311"/>
      <c r="AZ31" s="312"/>
      <c r="BA31" s="312"/>
      <c r="BB31" s="314" t="s">
        <v>160</v>
      </c>
      <c r="BC31" s="314"/>
      <c r="BD31" s="314"/>
      <c r="BE31" s="314"/>
      <c r="BF31" s="314"/>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278"/>
      <c r="C32" s="313"/>
      <c r="D32" s="313"/>
      <c r="E32" s="313"/>
      <c r="F32" s="144"/>
      <c r="G32" s="161"/>
      <c r="H32" s="308"/>
      <c r="I32" s="308"/>
      <c r="J32" s="308"/>
      <c r="K32" s="308"/>
      <c r="L32" s="309"/>
      <c r="M32" s="309"/>
      <c r="N32" s="309"/>
      <c r="O32" s="309"/>
      <c r="P32" s="295" t="s">
        <v>96</v>
      </c>
      <c r="Q32" s="295"/>
      <c r="R32" s="295"/>
      <c r="S32" s="296">
        <f>IF(S31="","",VLOOKUP(S31,'【記載例】シフト記号表（勤務時間帯）'!$C$6:$K$35,9,0))</f>
        <v>4</v>
      </c>
      <c r="T32" s="297" t="str">
        <f>IF(T31="","",VLOOKUP(T31,'【記載例】シフト記号表（勤務時間帯）'!$C$6:$K$35,9,0))</f>
        <v/>
      </c>
      <c r="U32" s="297">
        <f>IF(U31="","",VLOOKUP(U31,'【記載例】シフト記号表（勤務時間帯）'!$C$6:$K$35,9,0))</f>
        <v>4</v>
      </c>
      <c r="V32" s="297">
        <f>IF(V31="","",VLOOKUP(V31,'【記載例】シフト記号表（勤務時間帯）'!$C$6:$K$35,9,0))</f>
        <v>4</v>
      </c>
      <c r="W32" s="297" t="str">
        <f>IF(W31="","",VLOOKUP(W31,'【記載例】シフト記号表（勤務時間帯）'!$C$6:$K$35,9,0))</f>
        <v/>
      </c>
      <c r="X32" s="297">
        <f>IF(X31="","",VLOOKUP(X31,'【記載例】シフト記号表（勤務時間帯）'!$C$6:$K$35,9,0))</f>
        <v>4</v>
      </c>
      <c r="Y32" s="298" t="str">
        <f>IF(Y31="","",VLOOKUP(Y31,'【記載例】シフト記号表（勤務時間帯）'!$C$6:$K$35,9,0))</f>
        <v/>
      </c>
      <c r="Z32" s="296">
        <f>IF(Z31="","",VLOOKUP(Z31,'【記載例】シフト記号表（勤務時間帯）'!$C$6:$K$35,9,0))</f>
        <v>4</v>
      </c>
      <c r="AA32" s="297" t="str">
        <f>IF(AA31="","",VLOOKUP(AA31,'【記載例】シフト記号表（勤務時間帯）'!$C$6:$K$35,9,0))</f>
        <v/>
      </c>
      <c r="AB32" s="297">
        <f>IF(AB31="","",VLOOKUP(AB31,'【記載例】シフト記号表（勤務時間帯）'!$C$6:$K$35,9,0))</f>
        <v>4</v>
      </c>
      <c r="AC32" s="297">
        <f>IF(AC31="","",VLOOKUP(AC31,'【記載例】シフト記号表（勤務時間帯）'!$C$6:$K$35,9,0))</f>
        <v>4</v>
      </c>
      <c r="AD32" s="297" t="str">
        <f>IF(AD31="","",VLOOKUP(AD31,'【記載例】シフト記号表（勤務時間帯）'!$C$6:$K$35,9,0))</f>
        <v/>
      </c>
      <c r="AE32" s="297">
        <f>IF(AE31="","",VLOOKUP(AE31,'【記載例】シフト記号表（勤務時間帯）'!$C$6:$K$35,9,0))</f>
        <v>4</v>
      </c>
      <c r="AF32" s="298" t="str">
        <f>IF(AF31="","",VLOOKUP(AF31,'【記載例】シフト記号表（勤務時間帯）'!$C$6:$K$35,9,0))</f>
        <v/>
      </c>
      <c r="AG32" s="296">
        <f>IF(AG31="","",VLOOKUP(AG31,'【記載例】シフト記号表（勤務時間帯）'!$C$6:$K$35,9,0))</f>
        <v>4</v>
      </c>
      <c r="AH32" s="297" t="str">
        <f>IF(AH31="","",VLOOKUP(AH31,'【記載例】シフト記号表（勤務時間帯）'!$C$6:$K$35,9,0))</f>
        <v/>
      </c>
      <c r="AI32" s="297">
        <f>IF(AI31="","",VLOOKUP(AI31,'【記載例】シフト記号表（勤務時間帯）'!$C$6:$K$35,9,0))</f>
        <v>4</v>
      </c>
      <c r="AJ32" s="297">
        <f>IF(AJ31="","",VLOOKUP(AJ31,'【記載例】シフト記号表（勤務時間帯）'!$C$6:$K$35,9,0))</f>
        <v>4</v>
      </c>
      <c r="AK32" s="297" t="str">
        <f>IF(AK31="","",VLOOKUP(AK31,'【記載例】シフト記号表（勤務時間帯）'!$C$6:$K$35,9,0))</f>
        <v/>
      </c>
      <c r="AL32" s="297">
        <f>IF(AL31="","",VLOOKUP(AL31,'【記載例】シフト記号表（勤務時間帯）'!$C$6:$K$35,9,0))</f>
        <v>4</v>
      </c>
      <c r="AM32" s="298" t="str">
        <f>IF(AM31="","",VLOOKUP(AM31,'【記載例】シフト記号表（勤務時間帯）'!$C$6:$K$35,9,0))</f>
        <v/>
      </c>
      <c r="AN32" s="296">
        <f>IF(AN31="","",VLOOKUP(AN31,'【記載例】シフト記号表（勤務時間帯）'!$C$6:$K$35,9,0))</f>
        <v>4</v>
      </c>
      <c r="AO32" s="297" t="str">
        <f>IF(AO31="","",VLOOKUP(AO31,'【記載例】シフト記号表（勤務時間帯）'!$C$6:$K$35,9,0))</f>
        <v/>
      </c>
      <c r="AP32" s="297">
        <f>IF(AP31="","",VLOOKUP(AP31,'【記載例】シフト記号表（勤務時間帯）'!$C$6:$K$35,9,0))</f>
        <v>4</v>
      </c>
      <c r="AQ32" s="297">
        <f>IF(AQ31="","",VLOOKUP(AQ31,'【記載例】シフト記号表（勤務時間帯）'!$C$6:$K$35,9,0))</f>
        <v>4</v>
      </c>
      <c r="AR32" s="297" t="str">
        <f>IF(AR31="","",VLOOKUP(AR31,'【記載例】シフト記号表（勤務時間帯）'!$C$6:$K$35,9,0))</f>
        <v/>
      </c>
      <c r="AS32" s="297">
        <f>IF(AS31="","",VLOOKUP(AS31,'【記載例】シフト記号表（勤務時間帯）'!$C$6:$K$35,9,0))</f>
        <v>4</v>
      </c>
      <c r="AT32" s="298" t="str">
        <f>IF(AT31="","",VLOOKUP(AT31,'【記載例】シフト記号表（勤務時間帯）'!$C$6:$K$35,9,0))</f>
        <v/>
      </c>
      <c r="AU32" s="296" t="str">
        <f>IF(AU31="","",VLOOKUP(AU31,'【記載例】シフト記号表（勤務時間帯）'!$C$6:$K$35,9,0))</f>
        <v/>
      </c>
      <c r="AV32" s="297" t="str">
        <f>IF(AV31="","",VLOOKUP(AV31,'【記載例】シフト記号表（勤務時間帯）'!$C$6:$K$35,9,0))</f>
        <v/>
      </c>
      <c r="AW32" s="297" t="str">
        <f>IF(AW31="","",VLOOKUP(AW31,'【記載例】シフト記号表（勤務時間帯）'!$C$6:$K$35,9,0))</f>
        <v/>
      </c>
      <c r="AX32" s="299">
        <f>IF($BB$3="４週",SUM(S32:AT32),IF($BB$3="暦月",SUM(S32:AW32),""))</f>
        <v>64</v>
      </c>
      <c r="AY32" s="299"/>
      <c r="AZ32" s="300">
        <f>IF($BB$3="４週",AX32/4,IF($BB$3="暦月",))</f>
        <v>16</v>
      </c>
      <c r="BA32" s="300"/>
      <c r="BB32" s="314"/>
      <c r="BC32" s="314"/>
      <c r="BD32" s="314"/>
      <c r="BE32" s="314"/>
      <c r="BF32" s="314"/>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278"/>
      <c r="C33" s="313"/>
      <c r="D33" s="313"/>
      <c r="E33" s="313"/>
      <c r="F33" s="144" t="str">
        <f>C31</f>
        <v>看護職員</v>
      </c>
      <c r="G33" s="161"/>
      <c r="H33" s="308"/>
      <c r="I33" s="308"/>
      <c r="J33" s="308"/>
      <c r="K33" s="308"/>
      <c r="L33" s="309"/>
      <c r="M33" s="309"/>
      <c r="N33" s="309"/>
      <c r="O33" s="309"/>
      <c r="P33" s="301" t="s">
        <v>97</v>
      </c>
      <c r="Q33" s="301"/>
      <c r="R33" s="301"/>
      <c r="S33" s="302">
        <f>IF(S31="","",VLOOKUP(S31,'【記載例】シフト記号表（勤務時間帯）'!$C$6:$U$35,19,0))</f>
        <v>4</v>
      </c>
      <c r="T33" s="303" t="str">
        <f>IF(T31="","",VLOOKUP(T31,'【記載例】シフト記号表（勤務時間帯）'!$C$6:$U$35,19,0))</f>
        <v/>
      </c>
      <c r="U33" s="303">
        <f>IF(U31="","",VLOOKUP(U31,'【記載例】シフト記号表（勤務時間帯）'!$C$6:$U$35,19,0))</f>
        <v>4</v>
      </c>
      <c r="V33" s="303">
        <f>IF(V31="","",VLOOKUP(V31,'【記載例】シフト記号表（勤務時間帯）'!$C$6:$U$35,19,0))</f>
        <v>4</v>
      </c>
      <c r="W33" s="303" t="str">
        <f>IF(W31="","",VLOOKUP(W31,'【記載例】シフト記号表（勤務時間帯）'!$C$6:$U$35,19,0))</f>
        <v/>
      </c>
      <c r="X33" s="303">
        <f>IF(X31="","",VLOOKUP(X31,'【記載例】シフト記号表（勤務時間帯）'!$C$6:$U$35,19,0))</f>
        <v>4</v>
      </c>
      <c r="Y33" s="304" t="str">
        <f>IF(Y31="","",VLOOKUP(Y31,'【記載例】シフト記号表（勤務時間帯）'!$C$6:$U$35,19,0))</f>
        <v/>
      </c>
      <c r="Z33" s="302">
        <f>IF(Z31="","",VLOOKUP(Z31,'【記載例】シフト記号表（勤務時間帯）'!$C$6:$U$35,19,0))</f>
        <v>4</v>
      </c>
      <c r="AA33" s="303" t="str">
        <f>IF(AA31="","",VLOOKUP(AA31,'【記載例】シフト記号表（勤務時間帯）'!$C$6:$U$35,19,0))</f>
        <v/>
      </c>
      <c r="AB33" s="303">
        <f>IF(AB31="","",VLOOKUP(AB31,'【記載例】シフト記号表（勤務時間帯）'!$C$6:$U$35,19,0))</f>
        <v>4</v>
      </c>
      <c r="AC33" s="303">
        <f>IF(AC31="","",VLOOKUP(AC31,'【記載例】シフト記号表（勤務時間帯）'!$C$6:$U$35,19,0))</f>
        <v>4</v>
      </c>
      <c r="AD33" s="303" t="str">
        <f>IF(AD31="","",VLOOKUP(AD31,'【記載例】シフト記号表（勤務時間帯）'!$C$6:$U$35,19,0))</f>
        <v/>
      </c>
      <c r="AE33" s="303">
        <f>IF(AE31="","",VLOOKUP(AE31,'【記載例】シフト記号表（勤務時間帯）'!$C$6:$U$35,19,0))</f>
        <v>4</v>
      </c>
      <c r="AF33" s="304" t="str">
        <f>IF(AF31="","",VLOOKUP(AF31,'【記載例】シフト記号表（勤務時間帯）'!$C$6:$U$35,19,0))</f>
        <v/>
      </c>
      <c r="AG33" s="302">
        <f>IF(AG31="","",VLOOKUP(AG31,'【記載例】シフト記号表（勤務時間帯）'!$C$6:$U$35,19,0))</f>
        <v>4</v>
      </c>
      <c r="AH33" s="303" t="str">
        <f>IF(AH31="","",VLOOKUP(AH31,'【記載例】シフト記号表（勤務時間帯）'!$C$6:$U$35,19,0))</f>
        <v/>
      </c>
      <c r="AI33" s="303">
        <f>IF(AI31="","",VLOOKUP(AI31,'【記載例】シフト記号表（勤務時間帯）'!$C$6:$U$35,19,0))</f>
        <v>4</v>
      </c>
      <c r="AJ33" s="303">
        <f>IF(AJ31="","",VLOOKUP(AJ31,'【記載例】シフト記号表（勤務時間帯）'!$C$6:$U$35,19,0))</f>
        <v>4</v>
      </c>
      <c r="AK33" s="303" t="str">
        <f>IF(AK31="","",VLOOKUP(AK31,'【記載例】シフト記号表（勤務時間帯）'!$C$6:$U$35,19,0))</f>
        <v/>
      </c>
      <c r="AL33" s="303">
        <f>IF(AL31="","",VLOOKUP(AL31,'【記載例】シフト記号表（勤務時間帯）'!$C$6:$U$35,19,0))</f>
        <v>4</v>
      </c>
      <c r="AM33" s="304" t="str">
        <f>IF(AM31="","",VLOOKUP(AM31,'【記載例】シフト記号表（勤務時間帯）'!$C$6:$U$35,19,0))</f>
        <v/>
      </c>
      <c r="AN33" s="302">
        <f>IF(AN31="","",VLOOKUP(AN31,'【記載例】シフト記号表（勤務時間帯）'!$C$6:$U$35,19,0))</f>
        <v>4</v>
      </c>
      <c r="AO33" s="303" t="str">
        <f>IF(AO31="","",VLOOKUP(AO31,'【記載例】シフト記号表（勤務時間帯）'!$C$6:$U$35,19,0))</f>
        <v/>
      </c>
      <c r="AP33" s="303">
        <f>IF(AP31="","",VLOOKUP(AP31,'【記載例】シフト記号表（勤務時間帯）'!$C$6:$U$35,19,0))</f>
        <v>4</v>
      </c>
      <c r="AQ33" s="303">
        <f>IF(AQ31="","",VLOOKUP(AQ31,'【記載例】シフト記号表（勤務時間帯）'!$C$6:$U$35,19,0))</f>
        <v>4</v>
      </c>
      <c r="AR33" s="303" t="str">
        <f>IF(AR31="","",VLOOKUP(AR31,'【記載例】シフト記号表（勤務時間帯）'!$C$6:$U$35,19,0))</f>
        <v/>
      </c>
      <c r="AS33" s="303">
        <f>IF(AS31="","",VLOOKUP(AS31,'【記載例】シフト記号表（勤務時間帯）'!$C$6:$U$35,19,0))</f>
        <v>4</v>
      </c>
      <c r="AT33" s="304" t="str">
        <f>IF(AT31="","",VLOOKUP(AT31,'【記載例】シフト記号表（勤務時間帯）'!$C$6:$U$35,19,0))</f>
        <v/>
      </c>
      <c r="AU33" s="302" t="str">
        <f>IF(AU31="","",VLOOKUP(AU31,'【記載例】シフト記号表（勤務時間帯）'!$C$6:$U$35,19,0))</f>
        <v/>
      </c>
      <c r="AV33" s="303" t="str">
        <f>IF(AV31="","",VLOOKUP(AV31,'【記載例】シフト記号表（勤務時間帯）'!$C$6:$U$35,19,0))</f>
        <v/>
      </c>
      <c r="AW33" s="303" t="str">
        <f>IF(AW31="","",VLOOKUP(AW31,'【記載例】シフト記号表（勤務時間帯）'!$C$6:$U$35,19,0))</f>
        <v/>
      </c>
      <c r="AX33" s="305">
        <f>IF($BB$3="４週",SUM(S33:AT33),IF($BB$3="暦月",SUM(S33:AW33),""))</f>
        <v>64</v>
      </c>
      <c r="AY33" s="305"/>
      <c r="AZ33" s="306">
        <f>IF($BB$3="４週",AX33/4,IF($BB$3="暦月",))</f>
        <v>16</v>
      </c>
      <c r="BA33" s="306"/>
      <c r="BB33" s="314"/>
      <c r="BC33" s="314"/>
      <c r="BD33" s="314"/>
      <c r="BE33" s="314"/>
      <c r="BF33" s="314"/>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278">
        <f>B31+1</f>
        <v>5</v>
      </c>
      <c r="C34" s="313" t="s">
        <v>18</v>
      </c>
      <c r="D34" s="313"/>
      <c r="E34" s="313"/>
      <c r="F34" s="160"/>
      <c r="G34" s="161" t="s">
        <v>31</v>
      </c>
      <c r="H34" s="308" t="s">
        <v>161</v>
      </c>
      <c r="I34" s="308"/>
      <c r="J34" s="308"/>
      <c r="K34" s="308"/>
      <c r="L34" s="309" t="s">
        <v>156</v>
      </c>
      <c r="M34" s="309"/>
      <c r="N34" s="309"/>
      <c r="O34" s="309"/>
      <c r="P34" s="310" t="s">
        <v>95</v>
      </c>
      <c r="Q34" s="310"/>
      <c r="R34" s="310"/>
      <c r="S34" s="138"/>
      <c r="T34" s="139" t="s">
        <v>142</v>
      </c>
      <c r="U34" s="139"/>
      <c r="V34" s="139"/>
      <c r="W34" s="139" t="s">
        <v>142</v>
      </c>
      <c r="X34" s="139"/>
      <c r="Y34" s="140" t="s">
        <v>142</v>
      </c>
      <c r="Z34" s="138"/>
      <c r="AA34" s="139" t="s">
        <v>142</v>
      </c>
      <c r="AB34" s="139"/>
      <c r="AC34" s="139"/>
      <c r="AD34" s="139" t="s">
        <v>142</v>
      </c>
      <c r="AE34" s="139"/>
      <c r="AF34" s="140" t="s">
        <v>142</v>
      </c>
      <c r="AG34" s="138"/>
      <c r="AH34" s="139" t="s">
        <v>142</v>
      </c>
      <c r="AI34" s="139"/>
      <c r="AJ34" s="139"/>
      <c r="AK34" s="139" t="s">
        <v>142</v>
      </c>
      <c r="AL34" s="139"/>
      <c r="AM34" s="140" t="s">
        <v>142</v>
      </c>
      <c r="AN34" s="138"/>
      <c r="AO34" s="139" t="s">
        <v>142</v>
      </c>
      <c r="AP34" s="139"/>
      <c r="AQ34" s="139"/>
      <c r="AR34" s="139" t="s">
        <v>142</v>
      </c>
      <c r="AS34" s="139"/>
      <c r="AT34" s="140" t="s">
        <v>142</v>
      </c>
      <c r="AU34" s="138"/>
      <c r="AV34" s="139"/>
      <c r="AW34" s="139"/>
      <c r="AX34" s="311"/>
      <c r="AY34" s="311"/>
      <c r="AZ34" s="312"/>
      <c r="BA34" s="312"/>
      <c r="BB34" s="314" t="s">
        <v>20</v>
      </c>
      <c r="BC34" s="314"/>
      <c r="BD34" s="314"/>
      <c r="BE34" s="314"/>
      <c r="BF34" s="31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278"/>
      <c r="C35" s="313"/>
      <c r="D35" s="313"/>
      <c r="E35" s="313"/>
      <c r="F35" s="144"/>
      <c r="G35" s="161"/>
      <c r="H35" s="308"/>
      <c r="I35" s="308"/>
      <c r="J35" s="308"/>
      <c r="K35" s="308"/>
      <c r="L35" s="309"/>
      <c r="M35" s="309"/>
      <c r="N35" s="309"/>
      <c r="O35" s="309"/>
      <c r="P35" s="295" t="s">
        <v>96</v>
      </c>
      <c r="Q35" s="295"/>
      <c r="R35" s="295"/>
      <c r="S35" s="296" t="str">
        <f>IF(S34="","",VLOOKUP(S34,'【記載例】シフト記号表（勤務時間帯）'!$C$6:$K$35,9,0))</f>
        <v/>
      </c>
      <c r="T35" s="297">
        <f>IF(T34="","",VLOOKUP(T34,'【記載例】シフト記号表（勤務時間帯）'!$C$6:$K$35,9,0))</f>
        <v>4</v>
      </c>
      <c r="U35" s="297" t="str">
        <f>IF(U34="","",VLOOKUP(U34,'【記載例】シフト記号表（勤務時間帯）'!$C$6:$K$35,9,0))</f>
        <v/>
      </c>
      <c r="V35" s="297" t="str">
        <f>IF(V34="","",VLOOKUP(V34,'【記載例】シフト記号表（勤務時間帯）'!$C$6:$K$35,9,0))</f>
        <v/>
      </c>
      <c r="W35" s="297">
        <f>IF(W34="","",VLOOKUP(W34,'【記載例】シフト記号表（勤務時間帯）'!$C$6:$K$35,9,0))</f>
        <v>4</v>
      </c>
      <c r="X35" s="297" t="str">
        <f>IF(X34="","",VLOOKUP(X34,'【記載例】シフト記号表（勤務時間帯）'!$C$6:$K$35,9,0))</f>
        <v/>
      </c>
      <c r="Y35" s="298">
        <f>IF(Y34="","",VLOOKUP(Y34,'【記載例】シフト記号表（勤務時間帯）'!$C$6:$K$35,9,0))</f>
        <v>4</v>
      </c>
      <c r="Z35" s="296" t="str">
        <f>IF(Z34="","",VLOOKUP(Z34,'【記載例】シフト記号表（勤務時間帯）'!$C$6:$K$35,9,0))</f>
        <v/>
      </c>
      <c r="AA35" s="297">
        <f>IF(AA34="","",VLOOKUP(AA34,'【記載例】シフト記号表（勤務時間帯）'!$C$6:$K$35,9,0))</f>
        <v>4</v>
      </c>
      <c r="AB35" s="297" t="str">
        <f>IF(AB34="","",VLOOKUP(AB34,'【記載例】シフト記号表（勤務時間帯）'!$C$6:$K$35,9,0))</f>
        <v/>
      </c>
      <c r="AC35" s="297" t="str">
        <f>IF(AC34="","",VLOOKUP(AC34,'【記載例】シフト記号表（勤務時間帯）'!$C$6:$K$35,9,0))</f>
        <v/>
      </c>
      <c r="AD35" s="297">
        <f>IF(AD34="","",VLOOKUP(AD34,'【記載例】シフト記号表（勤務時間帯）'!$C$6:$K$35,9,0))</f>
        <v>4</v>
      </c>
      <c r="AE35" s="297" t="str">
        <f>IF(AE34="","",VLOOKUP(AE34,'【記載例】シフト記号表（勤務時間帯）'!$C$6:$K$35,9,0))</f>
        <v/>
      </c>
      <c r="AF35" s="298">
        <f>IF(AF34="","",VLOOKUP(AF34,'【記載例】シフト記号表（勤務時間帯）'!$C$6:$K$35,9,0))</f>
        <v>4</v>
      </c>
      <c r="AG35" s="296" t="str">
        <f>IF(AG34="","",VLOOKUP(AG34,'【記載例】シフト記号表（勤務時間帯）'!$C$6:$K$35,9,0))</f>
        <v/>
      </c>
      <c r="AH35" s="297">
        <f>IF(AH34="","",VLOOKUP(AH34,'【記載例】シフト記号表（勤務時間帯）'!$C$6:$K$35,9,0))</f>
        <v>4</v>
      </c>
      <c r="AI35" s="297" t="str">
        <f>IF(AI34="","",VLOOKUP(AI34,'【記載例】シフト記号表（勤務時間帯）'!$C$6:$K$35,9,0))</f>
        <v/>
      </c>
      <c r="AJ35" s="297" t="str">
        <f>IF(AJ34="","",VLOOKUP(AJ34,'【記載例】シフト記号表（勤務時間帯）'!$C$6:$K$35,9,0))</f>
        <v/>
      </c>
      <c r="AK35" s="297">
        <f>IF(AK34="","",VLOOKUP(AK34,'【記載例】シフト記号表（勤務時間帯）'!$C$6:$K$35,9,0))</f>
        <v>4</v>
      </c>
      <c r="AL35" s="297" t="str">
        <f>IF(AL34="","",VLOOKUP(AL34,'【記載例】シフト記号表（勤務時間帯）'!$C$6:$K$35,9,0))</f>
        <v/>
      </c>
      <c r="AM35" s="298">
        <f>IF(AM34="","",VLOOKUP(AM34,'【記載例】シフト記号表（勤務時間帯）'!$C$6:$K$35,9,0))</f>
        <v>4</v>
      </c>
      <c r="AN35" s="296" t="str">
        <f>IF(AN34="","",VLOOKUP(AN34,'【記載例】シフト記号表（勤務時間帯）'!$C$6:$K$35,9,0))</f>
        <v/>
      </c>
      <c r="AO35" s="297">
        <f>IF(AO34="","",VLOOKUP(AO34,'【記載例】シフト記号表（勤務時間帯）'!$C$6:$K$35,9,0))</f>
        <v>4</v>
      </c>
      <c r="AP35" s="297" t="str">
        <f>IF(AP34="","",VLOOKUP(AP34,'【記載例】シフト記号表（勤務時間帯）'!$C$6:$K$35,9,0))</f>
        <v/>
      </c>
      <c r="AQ35" s="297" t="str">
        <f>IF(AQ34="","",VLOOKUP(AQ34,'【記載例】シフト記号表（勤務時間帯）'!$C$6:$K$35,9,0))</f>
        <v/>
      </c>
      <c r="AR35" s="297">
        <f>IF(AR34="","",VLOOKUP(AR34,'【記載例】シフト記号表（勤務時間帯）'!$C$6:$K$35,9,0))</f>
        <v>4</v>
      </c>
      <c r="AS35" s="297" t="str">
        <f>IF(AS34="","",VLOOKUP(AS34,'【記載例】シフト記号表（勤務時間帯）'!$C$6:$K$35,9,0))</f>
        <v/>
      </c>
      <c r="AT35" s="298">
        <f>IF(AT34="","",VLOOKUP(AT34,'【記載例】シフト記号表（勤務時間帯）'!$C$6:$K$35,9,0))</f>
        <v>4</v>
      </c>
      <c r="AU35" s="296" t="str">
        <f>IF(AU34="","",VLOOKUP(AU34,'【記載例】シフト記号表（勤務時間帯）'!$C$6:$K$35,9,0))</f>
        <v/>
      </c>
      <c r="AV35" s="297" t="str">
        <f>IF(AV34="","",VLOOKUP(AV34,'【記載例】シフト記号表（勤務時間帯）'!$C$6:$K$35,9,0))</f>
        <v/>
      </c>
      <c r="AW35" s="297" t="str">
        <f>IF(AW34="","",VLOOKUP(AW34,'【記載例】シフト記号表（勤務時間帯）'!$C$6:$K$35,9,0))</f>
        <v/>
      </c>
      <c r="AX35" s="299">
        <f>IF($BB$3="４週",SUM(S35:AT35),IF($BB$3="暦月",SUM(S35:AW35),""))</f>
        <v>48</v>
      </c>
      <c r="AY35" s="299"/>
      <c r="AZ35" s="300">
        <f>IF($BB$3="４週",AX35/4,IF($BB$3="暦月",))</f>
        <v>12</v>
      </c>
      <c r="BA35" s="300"/>
      <c r="BB35" s="314"/>
      <c r="BC35" s="314"/>
      <c r="BD35" s="314"/>
      <c r="BE35" s="314"/>
      <c r="BF35" s="314"/>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278"/>
      <c r="C36" s="313"/>
      <c r="D36" s="313"/>
      <c r="E36" s="313"/>
      <c r="F36" s="144" t="str">
        <f>C34</f>
        <v>看護職員</v>
      </c>
      <c r="G36" s="161"/>
      <c r="H36" s="308"/>
      <c r="I36" s="308"/>
      <c r="J36" s="308"/>
      <c r="K36" s="308"/>
      <c r="L36" s="309"/>
      <c r="M36" s="309"/>
      <c r="N36" s="309"/>
      <c r="O36" s="309"/>
      <c r="P36" s="301" t="s">
        <v>97</v>
      </c>
      <c r="Q36" s="301"/>
      <c r="R36" s="301"/>
      <c r="S36" s="302" t="str">
        <f>IF(S34="","",VLOOKUP(S34,'【記載例】シフト記号表（勤務時間帯）'!$C$6:$U$35,19,0))</f>
        <v/>
      </c>
      <c r="T36" s="303">
        <f>IF(T34="","",VLOOKUP(T34,'【記載例】シフト記号表（勤務時間帯）'!$C$6:$U$35,19,0))</f>
        <v>4</v>
      </c>
      <c r="U36" s="303" t="str">
        <f>IF(U34="","",VLOOKUP(U34,'【記載例】シフト記号表（勤務時間帯）'!$C$6:$U$35,19,0))</f>
        <v/>
      </c>
      <c r="V36" s="303" t="str">
        <f>IF(V34="","",VLOOKUP(V34,'【記載例】シフト記号表（勤務時間帯）'!$C$6:$U$35,19,0))</f>
        <v/>
      </c>
      <c r="W36" s="303">
        <f>IF(W34="","",VLOOKUP(W34,'【記載例】シフト記号表（勤務時間帯）'!$C$6:$U$35,19,0))</f>
        <v>4</v>
      </c>
      <c r="X36" s="303" t="str">
        <f>IF(X34="","",VLOOKUP(X34,'【記載例】シフト記号表（勤務時間帯）'!$C$6:$U$35,19,0))</f>
        <v/>
      </c>
      <c r="Y36" s="304">
        <f>IF(Y34="","",VLOOKUP(Y34,'【記載例】シフト記号表（勤務時間帯）'!$C$6:$U$35,19,0))</f>
        <v>4</v>
      </c>
      <c r="Z36" s="302" t="str">
        <f>IF(Z34="","",VLOOKUP(Z34,'【記載例】シフト記号表（勤務時間帯）'!$C$6:$U$35,19,0))</f>
        <v/>
      </c>
      <c r="AA36" s="303">
        <f>IF(AA34="","",VLOOKUP(AA34,'【記載例】シフト記号表（勤務時間帯）'!$C$6:$U$35,19,0))</f>
        <v>4</v>
      </c>
      <c r="AB36" s="303" t="str">
        <f>IF(AB34="","",VLOOKUP(AB34,'【記載例】シフト記号表（勤務時間帯）'!$C$6:$U$35,19,0))</f>
        <v/>
      </c>
      <c r="AC36" s="303" t="str">
        <f>IF(AC34="","",VLOOKUP(AC34,'【記載例】シフト記号表（勤務時間帯）'!$C$6:$U$35,19,0))</f>
        <v/>
      </c>
      <c r="AD36" s="303">
        <f>IF(AD34="","",VLOOKUP(AD34,'【記載例】シフト記号表（勤務時間帯）'!$C$6:$U$35,19,0))</f>
        <v>4</v>
      </c>
      <c r="AE36" s="303" t="str">
        <f>IF(AE34="","",VLOOKUP(AE34,'【記載例】シフト記号表（勤務時間帯）'!$C$6:$U$35,19,0))</f>
        <v/>
      </c>
      <c r="AF36" s="304">
        <f>IF(AF34="","",VLOOKUP(AF34,'【記載例】シフト記号表（勤務時間帯）'!$C$6:$U$35,19,0))</f>
        <v>4</v>
      </c>
      <c r="AG36" s="302" t="str">
        <f>IF(AG34="","",VLOOKUP(AG34,'【記載例】シフト記号表（勤務時間帯）'!$C$6:$U$35,19,0))</f>
        <v/>
      </c>
      <c r="AH36" s="303">
        <f>IF(AH34="","",VLOOKUP(AH34,'【記載例】シフト記号表（勤務時間帯）'!$C$6:$U$35,19,0))</f>
        <v>4</v>
      </c>
      <c r="AI36" s="303" t="str">
        <f>IF(AI34="","",VLOOKUP(AI34,'【記載例】シフト記号表（勤務時間帯）'!$C$6:$U$35,19,0))</f>
        <v/>
      </c>
      <c r="AJ36" s="303" t="str">
        <f>IF(AJ34="","",VLOOKUP(AJ34,'【記載例】シフト記号表（勤務時間帯）'!$C$6:$U$35,19,0))</f>
        <v/>
      </c>
      <c r="AK36" s="303">
        <f>IF(AK34="","",VLOOKUP(AK34,'【記載例】シフト記号表（勤務時間帯）'!$C$6:$U$35,19,0))</f>
        <v>4</v>
      </c>
      <c r="AL36" s="303" t="str">
        <f>IF(AL34="","",VLOOKUP(AL34,'【記載例】シフト記号表（勤務時間帯）'!$C$6:$U$35,19,0))</f>
        <v/>
      </c>
      <c r="AM36" s="304">
        <f>IF(AM34="","",VLOOKUP(AM34,'【記載例】シフト記号表（勤務時間帯）'!$C$6:$U$35,19,0))</f>
        <v>4</v>
      </c>
      <c r="AN36" s="302" t="str">
        <f>IF(AN34="","",VLOOKUP(AN34,'【記載例】シフト記号表（勤務時間帯）'!$C$6:$U$35,19,0))</f>
        <v/>
      </c>
      <c r="AO36" s="303">
        <f>IF(AO34="","",VLOOKUP(AO34,'【記載例】シフト記号表（勤務時間帯）'!$C$6:$U$35,19,0))</f>
        <v>4</v>
      </c>
      <c r="AP36" s="303" t="str">
        <f>IF(AP34="","",VLOOKUP(AP34,'【記載例】シフト記号表（勤務時間帯）'!$C$6:$U$35,19,0))</f>
        <v/>
      </c>
      <c r="AQ36" s="303" t="str">
        <f>IF(AQ34="","",VLOOKUP(AQ34,'【記載例】シフト記号表（勤務時間帯）'!$C$6:$U$35,19,0))</f>
        <v/>
      </c>
      <c r="AR36" s="303">
        <f>IF(AR34="","",VLOOKUP(AR34,'【記載例】シフト記号表（勤務時間帯）'!$C$6:$U$35,19,0))</f>
        <v>4</v>
      </c>
      <c r="AS36" s="303" t="str">
        <f>IF(AS34="","",VLOOKUP(AS34,'【記載例】シフト記号表（勤務時間帯）'!$C$6:$U$35,19,0))</f>
        <v/>
      </c>
      <c r="AT36" s="304">
        <f>IF(AT34="","",VLOOKUP(AT34,'【記載例】シフト記号表（勤務時間帯）'!$C$6:$U$35,19,0))</f>
        <v>4</v>
      </c>
      <c r="AU36" s="302" t="str">
        <f>IF(AU34="","",VLOOKUP(AU34,'【記載例】シフト記号表（勤務時間帯）'!$C$6:$U$35,19,0))</f>
        <v/>
      </c>
      <c r="AV36" s="303" t="str">
        <f>IF(AV34="","",VLOOKUP(AV34,'【記載例】シフト記号表（勤務時間帯）'!$C$6:$U$35,19,0))</f>
        <v/>
      </c>
      <c r="AW36" s="303" t="str">
        <f>IF(AW34="","",VLOOKUP(AW34,'【記載例】シフト記号表（勤務時間帯）'!$C$6:$U$35,19,0))</f>
        <v/>
      </c>
      <c r="AX36" s="305">
        <f>IF($BB$3="４週",SUM(S36:AT36),IF($BB$3="暦月",SUM(S36:AW36),""))</f>
        <v>48</v>
      </c>
      <c r="AY36" s="305"/>
      <c r="AZ36" s="306">
        <f>IF($BB$3="４週",AX36/4,IF($BB$3="暦月",))</f>
        <v>12</v>
      </c>
      <c r="BA36" s="306"/>
      <c r="BB36" s="314"/>
      <c r="BC36" s="314"/>
      <c r="BD36" s="314"/>
      <c r="BE36" s="314"/>
      <c r="BF36" s="314"/>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278">
        <f>B34+1</f>
        <v>6</v>
      </c>
      <c r="C37" s="313" t="s">
        <v>19</v>
      </c>
      <c r="D37" s="313"/>
      <c r="E37" s="313"/>
      <c r="F37" s="160"/>
      <c r="G37" s="161" t="s">
        <v>27</v>
      </c>
      <c r="H37" s="308" t="s">
        <v>155</v>
      </c>
      <c r="I37" s="308"/>
      <c r="J37" s="308"/>
      <c r="K37" s="308"/>
      <c r="L37" s="309" t="s">
        <v>156</v>
      </c>
      <c r="M37" s="309"/>
      <c r="N37" s="309"/>
      <c r="O37" s="309"/>
      <c r="P37" s="310" t="s">
        <v>95</v>
      </c>
      <c r="Q37" s="310"/>
      <c r="R37" s="310"/>
      <c r="S37" s="138"/>
      <c r="T37" s="139" t="s">
        <v>117</v>
      </c>
      <c r="U37" s="139" t="s">
        <v>117</v>
      </c>
      <c r="V37" s="139"/>
      <c r="W37" s="139"/>
      <c r="X37" s="139" t="s">
        <v>117</v>
      </c>
      <c r="Y37" s="140"/>
      <c r="Z37" s="138"/>
      <c r="AA37" s="139" t="s">
        <v>117</v>
      </c>
      <c r="AB37" s="139" t="s">
        <v>117</v>
      </c>
      <c r="AC37" s="139"/>
      <c r="AD37" s="139"/>
      <c r="AE37" s="139" t="s">
        <v>117</v>
      </c>
      <c r="AF37" s="140"/>
      <c r="AG37" s="138"/>
      <c r="AH37" s="139" t="s">
        <v>117</v>
      </c>
      <c r="AI37" s="139" t="s">
        <v>117</v>
      </c>
      <c r="AJ37" s="139"/>
      <c r="AK37" s="139"/>
      <c r="AL37" s="139" t="s">
        <v>117</v>
      </c>
      <c r="AM37" s="140"/>
      <c r="AN37" s="138"/>
      <c r="AO37" s="139" t="s">
        <v>117</v>
      </c>
      <c r="AP37" s="139" t="s">
        <v>117</v>
      </c>
      <c r="AQ37" s="139"/>
      <c r="AR37" s="139"/>
      <c r="AS37" s="139" t="s">
        <v>117</v>
      </c>
      <c r="AT37" s="140"/>
      <c r="AU37" s="138"/>
      <c r="AV37" s="139"/>
      <c r="AW37" s="139"/>
      <c r="AX37" s="311"/>
      <c r="AY37" s="311"/>
      <c r="AZ37" s="312"/>
      <c r="BA37" s="312"/>
      <c r="BB37" s="314" t="s">
        <v>17</v>
      </c>
      <c r="BC37" s="314"/>
      <c r="BD37" s="314"/>
      <c r="BE37" s="314"/>
      <c r="BF37" s="314"/>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278"/>
      <c r="C38" s="313"/>
      <c r="D38" s="313"/>
      <c r="E38" s="313"/>
      <c r="F38" s="144"/>
      <c r="G38" s="161"/>
      <c r="H38" s="308"/>
      <c r="I38" s="308"/>
      <c r="J38" s="308"/>
      <c r="K38" s="308"/>
      <c r="L38" s="309"/>
      <c r="M38" s="309"/>
      <c r="N38" s="309"/>
      <c r="O38" s="309"/>
      <c r="P38" s="295" t="s">
        <v>96</v>
      </c>
      <c r="Q38" s="295"/>
      <c r="R38" s="295"/>
      <c r="S38" s="296" t="str">
        <f>IF(S37="","",VLOOKUP(S37,'【記載例】シフト記号表（勤務時間帯）'!$C$6:$K$35,9,0))</f>
        <v/>
      </c>
      <c r="T38" s="297">
        <f>IF(T37="","",VLOOKUP(T37,'【記載例】シフト記号表（勤務時間帯）'!$C$6:$K$35,9,0))</f>
        <v>8</v>
      </c>
      <c r="U38" s="297">
        <f>IF(U37="","",VLOOKUP(U37,'【記載例】シフト記号表（勤務時間帯）'!$C$6:$K$35,9,0))</f>
        <v>8</v>
      </c>
      <c r="V38" s="297" t="str">
        <f>IF(V37="","",VLOOKUP(V37,'【記載例】シフト記号表（勤務時間帯）'!$C$6:$K$35,9,0))</f>
        <v/>
      </c>
      <c r="W38" s="297" t="str">
        <f>IF(W37="","",VLOOKUP(W37,'【記載例】シフト記号表（勤務時間帯）'!$C$6:$K$35,9,0))</f>
        <v/>
      </c>
      <c r="X38" s="297">
        <f>IF(X37="","",VLOOKUP(X37,'【記載例】シフト記号表（勤務時間帯）'!$C$6:$K$35,9,0))</f>
        <v>8</v>
      </c>
      <c r="Y38" s="298" t="str">
        <f>IF(Y37="","",VLOOKUP(Y37,'【記載例】シフト記号表（勤務時間帯）'!$C$6:$K$35,9,0))</f>
        <v/>
      </c>
      <c r="Z38" s="296" t="str">
        <f>IF(Z37="","",VLOOKUP(Z37,'【記載例】シフト記号表（勤務時間帯）'!$C$6:$K$35,9,0))</f>
        <v/>
      </c>
      <c r="AA38" s="297">
        <f>IF(AA37="","",VLOOKUP(AA37,'【記載例】シフト記号表（勤務時間帯）'!$C$6:$K$35,9,0))</f>
        <v>8</v>
      </c>
      <c r="AB38" s="297">
        <f>IF(AB37="","",VLOOKUP(AB37,'【記載例】シフト記号表（勤務時間帯）'!$C$6:$K$35,9,0))</f>
        <v>8</v>
      </c>
      <c r="AC38" s="297" t="str">
        <f>IF(AC37="","",VLOOKUP(AC37,'【記載例】シフト記号表（勤務時間帯）'!$C$6:$K$35,9,0))</f>
        <v/>
      </c>
      <c r="AD38" s="297" t="str">
        <f>IF(AD37="","",VLOOKUP(AD37,'【記載例】シフト記号表（勤務時間帯）'!$C$6:$K$35,9,0))</f>
        <v/>
      </c>
      <c r="AE38" s="297">
        <f>IF(AE37="","",VLOOKUP(AE37,'【記載例】シフト記号表（勤務時間帯）'!$C$6:$K$35,9,0))</f>
        <v>8</v>
      </c>
      <c r="AF38" s="298" t="str">
        <f>IF(AF37="","",VLOOKUP(AF37,'【記載例】シフト記号表（勤務時間帯）'!$C$6:$K$35,9,0))</f>
        <v/>
      </c>
      <c r="AG38" s="296" t="str">
        <f>IF(AG37="","",VLOOKUP(AG37,'【記載例】シフト記号表（勤務時間帯）'!$C$6:$K$35,9,0))</f>
        <v/>
      </c>
      <c r="AH38" s="297">
        <f>IF(AH37="","",VLOOKUP(AH37,'【記載例】シフト記号表（勤務時間帯）'!$C$6:$K$35,9,0))</f>
        <v>8</v>
      </c>
      <c r="AI38" s="297">
        <f>IF(AI37="","",VLOOKUP(AI37,'【記載例】シフト記号表（勤務時間帯）'!$C$6:$K$35,9,0))</f>
        <v>8</v>
      </c>
      <c r="AJ38" s="297" t="str">
        <f>IF(AJ37="","",VLOOKUP(AJ37,'【記載例】シフト記号表（勤務時間帯）'!$C$6:$K$35,9,0))</f>
        <v/>
      </c>
      <c r="AK38" s="297" t="str">
        <f>IF(AK37="","",VLOOKUP(AK37,'【記載例】シフト記号表（勤務時間帯）'!$C$6:$K$35,9,0))</f>
        <v/>
      </c>
      <c r="AL38" s="297">
        <f>IF(AL37="","",VLOOKUP(AL37,'【記載例】シフト記号表（勤務時間帯）'!$C$6:$K$35,9,0))</f>
        <v>8</v>
      </c>
      <c r="AM38" s="298" t="str">
        <f>IF(AM37="","",VLOOKUP(AM37,'【記載例】シフト記号表（勤務時間帯）'!$C$6:$K$35,9,0))</f>
        <v/>
      </c>
      <c r="AN38" s="296" t="str">
        <f>IF(AN37="","",VLOOKUP(AN37,'【記載例】シフト記号表（勤務時間帯）'!$C$6:$K$35,9,0))</f>
        <v/>
      </c>
      <c r="AO38" s="297">
        <f>IF(AO37="","",VLOOKUP(AO37,'【記載例】シフト記号表（勤務時間帯）'!$C$6:$K$35,9,0))</f>
        <v>8</v>
      </c>
      <c r="AP38" s="297">
        <f>IF(AP37="","",VLOOKUP(AP37,'【記載例】シフト記号表（勤務時間帯）'!$C$6:$K$35,9,0))</f>
        <v>8</v>
      </c>
      <c r="AQ38" s="297" t="str">
        <f>IF(AQ37="","",VLOOKUP(AQ37,'【記載例】シフト記号表（勤務時間帯）'!$C$6:$K$35,9,0))</f>
        <v/>
      </c>
      <c r="AR38" s="297" t="str">
        <f>IF(AR37="","",VLOOKUP(AR37,'【記載例】シフト記号表（勤務時間帯）'!$C$6:$K$35,9,0))</f>
        <v/>
      </c>
      <c r="AS38" s="297">
        <f>IF(AS37="","",VLOOKUP(AS37,'【記載例】シフト記号表（勤務時間帯）'!$C$6:$K$35,9,0))</f>
        <v>8</v>
      </c>
      <c r="AT38" s="298" t="str">
        <f>IF(AT37="","",VLOOKUP(AT37,'【記載例】シフト記号表（勤務時間帯）'!$C$6:$K$35,9,0))</f>
        <v/>
      </c>
      <c r="AU38" s="296" t="str">
        <f>IF(AU37="","",VLOOKUP(AU37,'【記載例】シフト記号表（勤務時間帯）'!$C$6:$K$35,9,0))</f>
        <v/>
      </c>
      <c r="AV38" s="297" t="str">
        <f>IF(AV37="","",VLOOKUP(AV37,'【記載例】シフト記号表（勤務時間帯）'!$C$6:$K$35,9,0))</f>
        <v/>
      </c>
      <c r="AW38" s="297" t="str">
        <f>IF(AW37="","",VLOOKUP(AW37,'【記載例】シフト記号表（勤務時間帯）'!$C$6:$K$35,9,0))</f>
        <v/>
      </c>
      <c r="AX38" s="299">
        <f>IF($BB$3="４週",SUM(S38:AT38),IF($BB$3="暦月",SUM(S38:AW38),""))</f>
        <v>96</v>
      </c>
      <c r="AY38" s="299"/>
      <c r="AZ38" s="300">
        <f>IF($BB$3="４週",AX38/4,IF($BB$3="暦月",))</f>
        <v>24</v>
      </c>
      <c r="BA38" s="300"/>
      <c r="BB38" s="314"/>
      <c r="BC38" s="314"/>
      <c r="BD38" s="314"/>
      <c r="BE38" s="314"/>
      <c r="BF38" s="314"/>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278"/>
      <c r="C39" s="313"/>
      <c r="D39" s="313"/>
      <c r="E39" s="313"/>
      <c r="F39" s="144" t="str">
        <f>C37</f>
        <v>介護職員</v>
      </c>
      <c r="G39" s="161"/>
      <c r="H39" s="308"/>
      <c r="I39" s="308"/>
      <c r="J39" s="308"/>
      <c r="K39" s="308"/>
      <c r="L39" s="309"/>
      <c r="M39" s="309"/>
      <c r="N39" s="309"/>
      <c r="O39" s="309"/>
      <c r="P39" s="301" t="s">
        <v>97</v>
      </c>
      <c r="Q39" s="301"/>
      <c r="R39" s="301"/>
      <c r="S39" s="302" t="str">
        <f>IF(S37="","",VLOOKUP(S37,'【記載例】シフト記号表（勤務時間帯）'!$C$6:$U$35,19,0))</f>
        <v/>
      </c>
      <c r="T39" s="303">
        <f>IF(T37="","",VLOOKUP(T37,'【記載例】シフト記号表（勤務時間帯）'!$C$6:$U$35,19,0))</f>
        <v>7.0000000000000089</v>
      </c>
      <c r="U39" s="303">
        <f>IF(U37="","",VLOOKUP(U37,'【記載例】シフト記号表（勤務時間帯）'!$C$6:$U$35,19,0))</f>
        <v>7.0000000000000089</v>
      </c>
      <c r="V39" s="303" t="str">
        <f>IF(V37="","",VLOOKUP(V37,'【記載例】シフト記号表（勤務時間帯）'!$C$6:$U$35,19,0))</f>
        <v/>
      </c>
      <c r="W39" s="303" t="str">
        <f>IF(W37="","",VLOOKUP(W37,'【記載例】シフト記号表（勤務時間帯）'!$C$6:$U$35,19,0))</f>
        <v/>
      </c>
      <c r="X39" s="303">
        <f>IF(X37="","",VLOOKUP(X37,'【記載例】シフト記号表（勤務時間帯）'!$C$6:$U$35,19,0))</f>
        <v>7.0000000000000089</v>
      </c>
      <c r="Y39" s="304" t="str">
        <f>IF(Y37="","",VLOOKUP(Y37,'【記載例】シフト記号表（勤務時間帯）'!$C$6:$U$35,19,0))</f>
        <v/>
      </c>
      <c r="Z39" s="302" t="str">
        <f>IF(Z37="","",VLOOKUP(Z37,'【記載例】シフト記号表（勤務時間帯）'!$C$6:$U$35,19,0))</f>
        <v/>
      </c>
      <c r="AA39" s="303">
        <f>IF(AA37="","",VLOOKUP(AA37,'【記載例】シフト記号表（勤務時間帯）'!$C$6:$U$35,19,0))</f>
        <v>7.0000000000000089</v>
      </c>
      <c r="AB39" s="303">
        <f>IF(AB37="","",VLOOKUP(AB37,'【記載例】シフト記号表（勤務時間帯）'!$C$6:$U$35,19,0))</f>
        <v>7.0000000000000089</v>
      </c>
      <c r="AC39" s="303" t="str">
        <f>IF(AC37="","",VLOOKUP(AC37,'【記載例】シフト記号表（勤務時間帯）'!$C$6:$U$35,19,0))</f>
        <v/>
      </c>
      <c r="AD39" s="303" t="str">
        <f>IF(AD37="","",VLOOKUP(AD37,'【記載例】シフト記号表（勤務時間帯）'!$C$6:$U$35,19,0))</f>
        <v/>
      </c>
      <c r="AE39" s="303">
        <f>IF(AE37="","",VLOOKUP(AE37,'【記載例】シフト記号表（勤務時間帯）'!$C$6:$U$35,19,0))</f>
        <v>7.0000000000000089</v>
      </c>
      <c r="AF39" s="304" t="str">
        <f>IF(AF37="","",VLOOKUP(AF37,'【記載例】シフト記号表（勤務時間帯）'!$C$6:$U$35,19,0))</f>
        <v/>
      </c>
      <c r="AG39" s="302" t="str">
        <f>IF(AG37="","",VLOOKUP(AG37,'【記載例】シフト記号表（勤務時間帯）'!$C$6:$U$35,19,0))</f>
        <v/>
      </c>
      <c r="AH39" s="303">
        <f>IF(AH37="","",VLOOKUP(AH37,'【記載例】シフト記号表（勤務時間帯）'!$C$6:$U$35,19,0))</f>
        <v>7.0000000000000089</v>
      </c>
      <c r="AI39" s="303">
        <f>IF(AI37="","",VLOOKUP(AI37,'【記載例】シフト記号表（勤務時間帯）'!$C$6:$U$35,19,0))</f>
        <v>7.0000000000000089</v>
      </c>
      <c r="AJ39" s="303" t="str">
        <f>IF(AJ37="","",VLOOKUP(AJ37,'【記載例】シフト記号表（勤務時間帯）'!$C$6:$U$35,19,0))</f>
        <v/>
      </c>
      <c r="AK39" s="303" t="str">
        <f>IF(AK37="","",VLOOKUP(AK37,'【記載例】シフト記号表（勤務時間帯）'!$C$6:$U$35,19,0))</f>
        <v/>
      </c>
      <c r="AL39" s="303">
        <f>IF(AL37="","",VLOOKUP(AL37,'【記載例】シフト記号表（勤務時間帯）'!$C$6:$U$35,19,0))</f>
        <v>7.0000000000000089</v>
      </c>
      <c r="AM39" s="304" t="str">
        <f>IF(AM37="","",VLOOKUP(AM37,'【記載例】シフト記号表（勤務時間帯）'!$C$6:$U$35,19,0))</f>
        <v/>
      </c>
      <c r="AN39" s="302" t="str">
        <f>IF(AN37="","",VLOOKUP(AN37,'【記載例】シフト記号表（勤務時間帯）'!$C$6:$U$35,19,0))</f>
        <v/>
      </c>
      <c r="AO39" s="303">
        <f>IF(AO37="","",VLOOKUP(AO37,'【記載例】シフト記号表（勤務時間帯）'!$C$6:$U$35,19,0))</f>
        <v>7.0000000000000089</v>
      </c>
      <c r="AP39" s="303">
        <f>IF(AP37="","",VLOOKUP(AP37,'【記載例】シフト記号表（勤務時間帯）'!$C$6:$U$35,19,0))</f>
        <v>7.0000000000000089</v>
      </c>
      <c r="AQ39" s="303" t="str">
        <f>IF(AQ37="","",VLOOKUP(AQ37,'【記載例】シフト記号表（勤務時間帯）'!$C$6:$U$35,19,0))</f>
        <v/>
      </c>
      <c r="AR39" s="303" t="str">
        <f>IF(AR37="","",VLOOKUP(AR37,'【記載例】シフト記号表（勤務時間帯）'!$C$6:$U$35,19,0))</f>
        <v/>
      </c>
      <c r="AS39" s="303">
        <f>IF(AS37="","",VLOOKUP(AS37,'【記載例】シフト記号表（勤務時間帯）'!$C$6:$U$35,19,0))</f>
        <v>7.0000000000000089</v>
      </c>
      <c r="AT39" s="304" t="str">
        <f>IF(AT37="","",VLOOKUP(AT37,'【記載例】シフト記号表（勤務時間帯）'!$C$6:$U$35,19,0))</f>
        <v/>
      </c>
      <c r="AU39" s="302" t="str">
        <f>IF(AU37="","",VLOOKUP(AU37,'【記載例】シフト記号表（勤務時間帯）'!$C$6:$U$35,19,0))</f>
        <v/>
      </c>
      <c r="AV39" s="303" t="str">
        <f>IF(AV37="","",VLOOKUP(AV37,'【記載例】シフト記号表（勤務時間帯）'!$C$6:$U$35,19,0))</f>
        <v/>
      </c>
      <c r="AW39" s="303" t="str">
        <f>IF(AW37="","",VLOOKUP(AW37,'【記載例】シフト記号表（勤務時間帯）'!$C$6:$U$35,19,0))</f>
        <v/>
      </c>
      <c r="AX39" s="305">
        <f>IF($BB$3="４週",SUM(S39:AT39),IF($BB$3="暦月",SUM(S39:AW39),""))</f>
        <v>84.000000000000114</v>
      </c>
      <c r="AY39" s="305"/>
      <c r="AZ39" s="306">
        <f>IF($BB$3="４週",AX39/4,IF($BB$3="暦月",))</f>
        <v>21.000000000000028</v>
      </c>
      <c r="BA39" s="306"/>
      <c r="BB39" s="314"/>
      <c r="BC39" s="314"/>
      <c r="BD39" s="314"/>
      <c r="BE39" s="314"/>
      <c r="BF39" s="314"/>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278">
        <f>B37+1</f>
        <v>7</v>
      </c>
      <c r="C40" s="313" t="s">
        <v>19</v>
      </c>
      <c r="D40" s="313"/>
      <c r="E40" s="313"/>
      <c r="F40" s="160"/>
      <c r="G40" s="161" t="s">
        <v>27</v>
      </c>
      <c r="H40" s="308" t="s">
        <v>155</v>
      </c>
      <c r="I40" s="308"/>
      <c r="J40" s="308"/>
      <c r="K40" s="308"/>
      <c r="L40" s="309" t="s">
        <v>156</v>
      </c>
      <c r="M40" s="309"/>
      <c r="N40" s="309"/>
      <c r="O40" s="309"/>
      <c r="P40" s="310" t="s">
        <v>95</v>
      </c>
      <c r="Q40" s="310"/>
      <c r="R40" s="310"/>
      <c r="S40" s="138"/>
      <c r="T40" s="139"/>
      <c r="U40" s="139"/>
      <c r="V40" s="139"/>
      <c r="W40" s="139"/>
      <c r="X40" s="139"/>
      <c r="Y40" s="140" t="s">
        <v>117</v>
      </c>
      <c r="Z40" s="138"/>
      <c r="AA40" s="139"/>
      <c r="AB40" s="139"/>
      <c r="AC40" s="139"/>
      <c r="AD40" s="139"/>
      <c r="AE40" s="139"/>
      <c r="AF40" s="140" t="s">
        <v>117</v>
      </c>
      <c r="AG40" s="138"/>
      <c r="AH40" s="139"/>
      <c r="AI40" s="139"/>
      <c r="AJ40" s="139"/>
      <c r="AK40" s="139"/>
      <c r="AL40" s="139"/>
      <c r="AM40" s="140" t="s">
        <v>117</v>
      </c>
      <c r="AN40" s="138"/>
      <c r="AO40" s="139"/>
      <c r="AP40" s="139"/>
      <c r="AQ40" s="139"/>
      <c r="AR40" s="139"/>
      <c r="AS40" s="139"/>
      <c r="AT40" s="140" t="s">
        <v>117</v>
      </c>
      <c r="AU40" s="138"/>
      <c r="AV40" s="139"/>
      <c r="AW40" s="139"/>
      <c r="AX40" s="311"/>
      <c r="AY40" s="311"/>
      <c r="AZ40" s="312"/>
      <c r="BA40" s="312"/>
      <c r="BB40" s="314" t="s">
        <v>162</v>
      </c>
      <c r="BC40" s="314"/>
      <c r="BD40" s="314"/>
      <c r="BE40" s="314"/>
      <c r="BF40" s="314"/>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278"/>
      <c r="C41" s="313"/>
      <c r="D41" s="313"/>
      <c r="E41" s="313"/>
      <c r="F41" s="144"/>
      <c r="G41" s="161"/>
      <c r="H41" s="308"/>
      <c r="I41" s="308"/>
      <c r="J41" s="308"/>
      <c r="K41" s="308"/>
      <c r="L41" s="309"/>
      <c r="M41" s="309"/>
      <c r="N41" s="309"/>
      <c r="O41" s="309"/>
      <c r="P41" s="295" t="s">
        <v>96</v>
      </c>
      <c r="Q41" s="295"/>
      <c r="R41" s="295"/>
      <c r="S41" s="296" t="str">
        <f>IF(S40="","",VLOOKUP(S40,'【記載例】シフト記号表（勤務時間帯）'!$C$6:$K$35,9,0))</f>
        <v/>
      </c>
      <c r="T41" s="297" t="str">
        <f>IF(T40="","",VLOOKUP(T40,'【記載例】シフト記号表（勤務時間帯）'!$C$6:$K$35,9,0))</f>
        <v/>
      </c>
      <c r="U41" s="297" t="str">
        <f>IF(U40="","",VLOOKUP(U40,'【記載例】シフト記号表（勤務時間帯）'!$C$6:$K$35,9,0))</f>
        <v/>
      </c>
      <c r="V41" s="297" t="str">
        <f>IF(V40="","",VLOOKUP(V40,'【記載例】シフト記号表（勤務時間帯）'!$C$6:$K$35,9,0))</f>
        <v/>
      </c>
      <c r="W41" s="297" t="str">
        <f>IF(W40="","",VLOOKUP(W40,'【記載例】シフト記号表（勤務時間帯）'!$C$6:$K$35,9,0))</f>
        <v/>
      </c>
      <c r="X41" s="297" t="str">
        <f>IF(X40="","",VLOOKUP(X40,'【記載例】シフト記号表（勤務時間帯）'!$C$6:$K$35,9,0))</f>
        <v/>
      </c>
      <c r="Y41" s="298">
        <f>IF(Y40="","",VLOOKUP(Y40,'【記載例】シフト記号表（勤務時間帯）'!$C$6:$K$35,9,0))</f>
        <v>8</v>
      </c>
      <c r="Z41" s="296" t="str">
        <f>IF(Z40="","",VLOOKUP(Z40,'【記載例】シフト記号表（勤務時間帯）'!$C$6:$K$35,9,0))</f>
        <v/>
      </c>
      <c r="AA41" s="297" t="str">
        <f>IF(AA40="","",VLOOKUP(AA40,'【記載例】シフト記号表（勤務時間帯）'!$C$6:$K$35,9,0))</f>
        <v/>
      </c>
      <c r="AB41" s="297" t="str">
        <f>IF(AB40="","",VLOOKUP(AB40,'【記載例】シフト記号表（勤務時間帯）'!$C$6:$K$35,9,0))</f>
        <v/>
      </c>
      <c r="AC41" s="297" t="str">
        <f>IF(AC40="","",VLOOKUP(AC40,'【記載例】シフト記号表（勤務時間帯）'!$C$6:$K$35,9,0))</f>
        <v/>
      </c>
      <c r="AD41" s="297" t="str">
        <f>IF(AD40="","",VLOOKUP(AD40,'【記載例】シフト記号表（勤務時間帯）'!$C$6:$K$35,9,0))</f>
        <v/>
      </c>
      <c r="AE41" s="297" t="str">
        <f>IF(AE40="","",VLOOKUP(AE40,'【記載例】シフト記号表（勤務時間帯）'!$C$6:$K$35,9,0))</f>
        <v/>
      </c>
      <c r="AF41" s="298">
        <f>IF(AF40="","",VLOOKUP(AF40,'【記載例】シフト記号表（勤務時間帯）'!$C$6:$K$35,9,0))</f>
        <v>8</v>
      </c>
      <c r="AG41" s="296" t="str">
        <f>IF(AG40="","",VLOOKUP(AG40,'【記載例】シフト記号表（勤務時間帯）'!$C$6:$K$35,9,0))</f>
        <v/>
      </c>
      <c r="AH41" s="297" t="str">
        <f>IF(AH40="","",VLOOKUP(AH40,'【記載例】シフト記号表（勤務時間帯）'!$C$6:$K$35,9,0))</f>
        <v/>
      </c>
      <c r="AI41" s="297" t="str">
        <f>IF(AI40="","",VLOOKUP(AI40,'【記載例】シフト記号表（勤務時間帯）'!$C$6:$K$35,9,0))</f>
        <v/>
      </c>
      <c r="AJ41" s="297" t="str">
        <f>IF(AJ40="","",VLOOKUP(AJ40,'【記載例】シフト記号表（勤務時間帯）'!$C$6:$K$35,9,0))</f>
        <v/>
      </c>
      <c r="AK41" s="297" t="str">
        <f>IF(AK40="","",VLOOKUP(AK40,'【記載例】シフト記号表（勤務時間帯）'!$C$6:$K$35,9,0))</f>
        <v/>
      </c>
      <c r="AL41" s="297" t="str">
        <f>IF(AL40="","",VLOOKUP(AL40,'【記載例】シフト記号表（勤務時間帯）'!$C$6:$K$35,9,0))</f>
        <v/>
      </c>
      <c r="AM41" s="298">
        <f>IF(AM40="","",VLOOKUP(AM40,'【記載例】シフト記号表（勤務時間帯）'!$C$6:$K$35,9,0))</f>
        <v>8</v>
      </c>
      <c r="AN41" s="296" t="str">
        <f>IF(AN40="","",VLOOKUP(AN40,'【記載例】シフト記号表（勤務時間帯）'!$C$6:$K$35,9,0))</f>
        <v/>
      </c>
      <c r="AO41" s="297" t="str">
        <f>IF(AO40="","",VLOOKUP(AO40,'【記載例】シフト記号表（勤務時間帯）'!$C$6:$K$35,9,0))</f>
        <v/>
      </c>
      <c r="AP41" s="297" t="str">
        <f>IF(AP40="","",VLOOKUP(AP40,'【記載例】シフト記号表（勤務時間帯）'!$C$6:$K$35,9,0))</f>
        <v/>
      </c>
      <c r="AQ41" s="297" t="str">
        <f>IF(AQ40="","",VLOOKUP(AQ40,'【記載例】シフト記号表（勤務時間帯）'!$C$6:$K$35,9,0))</f>
        <v/>
      </c>
      <c r="AR41" s="297" t="str">
        <f>IF(AR40="","",VLOOKUP(AR40,'【記載例】シフト記号表（勤務時間帯）'!$C$6:$K$35,9,0))</f>
        <v/>
      </c>
      <c r="AS41" s="297" t="str">
        <f>IF(AS40="","",VLOOKUP(AS40,'【記載例】シフト記号表（勤務時間帯）'!$C$6:$K$35,9,0))</f>
        <v/>
      </c>
      <c r="AT41" s="298">
        <f>IF(AT40="","",VLOOKUP(AT40,'【記載例】シフト記号表（勤務時間帯）'!$C$6:$K$35,9,0))</f>
        <v>8</v>
      </c>
      <c r="AU41" s="296" t="str">
        <f>IF(AU40="","",VLOOKUP(AU40,'【記載例】シフト記号表（勤務時間帯）'!$C$6:$K$35,9,0))</f>
        <v/>
      </c>
      <c r="AV41" s="297" t="str">
        <f>IF(AV40="","",VLOOKUP(AV40,'【記載例】シフト記号表（勤務時間帯）'!$C$6:$K$35,9,0))</f>
        <v/>
      </c>
      <c r="AW41" s="297" t="str">
        <f>IF(AW40="","",VLOOKUP(AW40,'【記載例】シフト記号表（勤務時間帯）'!$C$6:$K$35,9,0))</f>
        <v/>
      </c>
      <c r="AX41" s="299">
        <f>IF($BB$3="４週",SUM(S41:AT41),IF($BB$3="暦月",SUM(S41:AW41),""))</f>
        <v>32</v>
      </c>
      <c r="AY41" s="299"/>
      <c r="AZ41" s="300">
        <f>IF($BB$3="４週",AX41/4,IF($BB$3="暦月",))</f>
        <v>8</v>
      </c>
      <c r="BA41" s="300"/>
      <c r="BB41" s="314"/>
      <c r="BC41" s="314"/>
      <c r="BD41" s="314"/>
      <c r="BE41" s="314"/>
      <c r="BF41" s="314"/>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278"/>
      <c r="C42" s="313"/>
      <c r="D42" s="313"/>
      <c r="E42" s="313"/>
      <c r="F42" s="144" t="str">
        <f>C40</f>
        <v>介護職員</v>
      </c>
      <c r="G42" s="161"/>
      <c r="H42" s="308"/>
      <c r="I42" s="308"/>
      <c r="J42" s="308"/>
      <c r="K42" s="308"/>
      <c r="L42" s="309"/>
      <c r="M42" s="309"/>
      <c r="N42" s="309"/>
      <c r="O42" s="309"/>
      <c r="P42" s="301" t="s">
        <v>97</v>
      </c>
      <c r="Q42" s="301"/>
      <c r="R42" s="301"/>
      <c r="S42" s="302" t="str">
        <f>IF(S40="","",VLOOKUP(S40,'【記載例】シフト記号表（勤務時間帯）'!$C$6:$U$35,19,0))</f>
        <v/>
      </c>
      <c r="T42" s="303" t="str">
        <f>IF(T40="","",VLOOKUP(T40,'【記載例】シフト記号表（勤務時間帯）'!$C$6:$U$35,19,0))</f>
        <v/>
      </c>
      <c r="U42" s="303" t="str">
        <f>IF(U40="","",VLOOKUP(U40,'【記載例】シフト記号表（勤務時間帯）'!$C$6:$U$35,19,0))</f>
        <v/>
      </c>
      <c r="V42" s="303" t="str">
        <f>IF(V40="","",VLOOKUP(V40,'【記載例】シフト記号表（勤務時間帯）'!$C$6:$U$35,19,0))</f>
        <v/>
      </c>
      <c r="W42" s="303" t="str">
        <f>IF(W40="","",VLOOKUP(W40,'【記載例】シフト記号表（勤務時間帯）'!$C$6:$U$35,19,0))</f>
        <v/>
      </c>
      <c r="X42" s="303" t="str">
        <f>IF(X40="","",VLOOKUP(X40,'【記載例】シフト記号表（勤務時間帯）'!$C$6:$U$35,19,0))</f>
        <v/>
      </c>
      <c r="Y42" s="304">
        <f>IF(Y40="","",VLOOKUP(Y40,'【記載例】シフト記号表（勤務時間帯）'!$C$6:$U$35,19,0))</f>
        <v>7.0000000000000089</v>
      </c>
      <c r="Z42" s="302" t="str">
        <f>IF(Z40="","",VLOOKUP(Z40,'【記載例】シフト記号表（勤務時間帯）'!$C$6:$U$35,19,0))</f>
        <v/>
      </c>
      <c r="AA42" s="303" t="str">
        <f>IF(AA40="","",VLOOKUP(AA40,'【記載例】シフト記号表（勤務時間帯）'!$C$6:$U$35,19,0))</f>
        <v/>
      </c>
      <c r="AB42" s="303" t="str">
        <f>IF(AB40="","",VLOOKUP(AB40,'【記載例】シフト記号表（勤務時間帯）'!$C$6:$U$35,19,0))</f>
        <v/>
      </c>
      <c r="AC42" s="303" t="str">
        <f>IF(AC40="","",VLOOKUP(AC40,'【記載例】シフト記号表（勤務時間帯）'!$C$6:$U$35,19,0))</f>
        <v/>
      </c>
      <c r="AD42" s="303" t="str">
        <f>IF(AD40="","",VLOOKUP(AD40,'【記載例】シフト記号表（勤務時間帯）'!$C$6:$U$35,19,0))</f>
        <v/>
      </c>
      <c r="AE42" s="303" t="str">
        <f>IF(AE40="","",VLOOKUP(AE40,'【記載例】シフト記号表（勤務時間帯）'!$C$6:$U$35,19,0))</f>
        <v/>
      </c>
      <c r="AF42" s="304">
        <f>IF(AF40="","",VLOOKUP(AF40,'【記載例】シフト記号表（勤務時間帯）'!$C$6:$U$35,19,0))</f>
        <v>7.0000000000000089</v>
      </c>
      <c r="AG42" s="302" t="str">
        <f>IF(AG40="","",VLOOKUP(AG40,'【記載例】シフト記号表（勤務時間帯）'!$C$6:$U$35,19,0))</f>
        <v/>
      </c>
      <c r="AH42" s="303" t="str">
        <f>IF(AH40="","",VLOOKUP(AH40,'【記載例】シフト記号表（勤務時間帯）'!$C$6:$U$35,19,0))</f>
        <v/>
      </c>
      <c r="AI42" s="303" t="str">
        <f>IF(AI40="","",VLOOKUP(AI40,'【記載例】シフト記号表（勤務時間帯）'!$C$6:$U$35,19,0))</f>
        <v/>
      </c>
      <c r="AJ42" s="303" t="str">
        <f>IF(AJ40="","",VLOOKUP(AJ40,'【記載例】シフト記号表（勤務時間帯）'!$C$6:$U$35,19,0))</f>
        <v/>
      </c>
      <c r="AK42" s="303" t="str">
        <f>IF(AK40="","",VLOOKUP(AK40,'【記載例】シフト記号表（勤務時間帯）'!$C$6:$U$35,19,0))</f>
        <v/>
      </c>
      <c r="AL42" s="303" t="str">
        <f>IF(AL40="","",VLOOKUP(AL40,'【記載例】シフト記号表（勤務時間帯）'!$C$6:$U$35,19,0))</f>
        <v/>
      </c>
      <c r="AM42" s="304">
        <f>IF(AM40="","",VLOOKUP(AM40,'【記載例】シフト記号表（勤務時間帯）'!$C$6:$U$35,19,0))</f>
        <v>7.0000000000000089</v>
      </c>
      <c r="AN42" s="302" t="str">
        <f>IF(AN40="","",VLOOKUP(AN40,'【記載例】シフト記号表（勤務時間帯）'!$C$6:$U$35,19,0))</f>
        <v/>
      </c>
      <c r="AO42" s="303" t="str">
        <f>IF(AO40="","",VLOOKUP(AO40,'【記載例】シフト記号表（勤務時間帯）'!$C$6:$U$35,19,0))</f>
        <v/>
      </c>
      <c r="AP42" s="303" t="str">
        <f>IF(AP40="","",VLOOKUP(AP40,'【記載例】シフト記号表（勤務時間帯）'!$C$6:$U$35,19,0))</f>
        <v/>
      </c>
      <c r="AQ42" s="303" t="str">
        <f>IF(AQ40="","",VLOOKUP(AQ40,'【記載例】シフト記号表（勤務時間帯）'!$C$6:$U$35,19,0))</f>
        <v/>
      </c>
      <c r="AR42" s="303" t="str">
        <f>IF(AR40="","",VLOOKUP(AR40,'【記載例】シフト記号表（勤務時間帯）'!$C$6:$U$35,19,0))</f>
        <v/>
      </c>
      <c r="AS42" s="303" t="str">
        <f>IF(AS40="","",VLOOKUP(AS40,'【記載例】シフト記号表（勤務時間帯）'!$C$6:$U$35,19,0))</f>
        <v/>
      </c>
      <c r="AT42" s="304">
        <f>IF(AT40="","",VLOOKUP(AT40,'【記載例】シフト記号表（勤務時間帯）'!$C$6:$U$35,19,0))</f>
        <v>7.0000000000000089</v>
      </c>
      <c r="AU42" s="302" t="str">
        <f>IF(AU40="","",VLOOKUP(AU40,'【記載例】シフト記号表（勤務時間帯）'!$C$6:$U$35,19,0))</f>
        <v/>
      </c>
      <c r="AV42" s="303" t="str">
        <f>IF(AV40="","",VLOOKUP(AV40,'【記載例】シフト記号表（勤務時間帯）'!$C$6:$U$35,19,0))</f>
        <v/>
      </c>
      <c r="AW42" s="303" t="str">
        <f>IF(AW40="","",VLOOKUP(AW40,'【記載例】シフト記号表（勤務時間帯）'!$C$6:$U$35,19,0))</f>
        <v/>
      </c>
      <c r="AX42" s="305">
        <f>IF($BB$3="４週",SUM(S42:AT42),IF($BB$3="暦月",SUM(S42:AW42),""))</f>
        <v>28.000000000000036</v>
      </c>
      <c r="AY42" s="305"/>
      <c r="AZ42" s="306">
        <f>IF($BB$3="４週",AX42/4,IF($BB$3="暦月",))</f>
        <v>7.0000000000000089</v>
      </c>
      <c r="BA42" s="306"/>
      <c r="BB42" s="314"/>
      <c r="BC42" s="314"/>
      <c r="BD42" s="314"/>
      <c r="BE42" s="314"/>
      <c r="BF42" s="314"/>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278">
        <f>B40+1</f>
        <v>8</v>
      </c>
      <c r="C43" s="313" t="s">
        <v>19</v>
      </c>
      <c r="D43" s="313"/>
      <c r="E43" s="313"/>
      <c r="F43" s="160"/>
      <c r="G43" s="161" t="s">
        <v>25</v>
      </c>
      <c r="H43" s="308" t="s">
        <v>163</v>
      </c>
      <c r="I43" s="308"/>
      <c r="J43" s="308"/>
      <c r="K43" s="308"/>
      <c r="L43" s="309" t="s">
        <v>156</v>
      </c>
      <c r="M43" s="309"/>
      <c r="N43" s="309"/>
      <c r="O43" s="309"/>
      <c r="P43" s="310" t="s">
        <v>95</v>
      </c>
      <c r="Q43" s="310"/>
      <c r="R43" s="310"/>
      <c r="S43" s="138" t="s">
        <v>117</v>
      </c>
      <c r="T43" s="139"/>
      <c r="U43" s="139" t="s">
        <v>117</v>
      </c>
      <c r="V43" s="139" t="s">
        <v>117</v>
      </c>
      <c r="W43" s="139" t="s">
        <v>117</v>
      </c>
      <c r="X43" s="139"/>
      <c r="Y43" s="140" t="s">
        <v>117</v>
      </c>
      <c r="Z43" s="138" t="s">
        <v>117</v>
      </c>
      <c r="AA43" s="139"/>
      <c r="AB43" s="139" t="s">
        <v>117</v>
      </c>
      <c r="AC43" s="139" t="s">
        <v>117</v>
      </c>
      <c r="AD43" s="139" t="s">
        <v>117</v>
      </c>
      <c r="AE43" s="139"/>
      <c r="AF43" s="140" t="s">
        <v>117</v>
      </c>
      <c r="AG43" s="138" t="s">
        <v>117</v>
      </c>
      <c r="AH43" s="139"/>
      <c r="AI43" s="139" t="s">
        <v>117</v>
      </c>
      <c r="AJ43" s="139" t="s">
        <v>117</v>
      </c>
      <c r="AK43" s="139" t="s">
        <v>117</v>
      </c>
      <c r="AL43" s="139"/>
      <c r="AM43" s="140" t="s">
        <v>117</v>
      </c>
      <c r="AN43" s="138" t="s">
        <v>117</v>
      </c>
      <c r="AO43" s="139"/>
      <c r="AP43" s="139" t="s">
        <v>117</v>
      </c>
      <c r="AQ43" s="139" t="s">
        <v>117</v>
      </c>
      <c r="AR43" s="139" t="s">
        <v>117</v>
      </c>
      <c r="AS43" s="139"/>
      <c r="AT43" s="140" t="s">
        <v>117</v>
      </c>
      <c r="AU43" s="138"/>
      <c r="AV43" s="139"/>
      <c r="AW43" s="139"/>
      <c r="AX43" s="311"/>
      <c r="AY43" s="311"/>
      <c r="AZ43" s="312"/>
      <c r="BA43" s="312"/>
      <c r="BB43" s="167"/>
      <c r="BC43" s="167"/>
      <c r="BD43" s="167"/>
      <c r="BE43" s="167"/>
      <c r="BF43" s="167"/>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278"/>
      <c r="C44" s="313"/>
      <c r="D44" s="313"/>
      <c r="E44" s="313"/>
      <c r="F44" s="144"/>
      <c r="G44" s="161"/>
      <c r="H44" s="308"/>
      <c r="I44" s="308"/>
      <c r="J44" s="308"/>
      <c r="K44" s="308"/>
      <c r="L44" s="309"/>
      <c r="M44" s="309"/>
      <c r="N44" s="309"/>
      <c r="O44" s="309"/>
      <c r="P44" s="295" t="s">
        <v>96</v>
      </c>
      <c r="Q44" s="295"/>
      <c r="R44" s="295"/>
      <c r="S44" s="296">
        <f>IF(S43="","",VLOOKUP(S43,'【記載例】シフト記号表（勤務時間帯）'!$C$6:$K$35,9,0))</f>
        <v>8</v>
      </c>
      <c r="T44" s="297" t="str">
        <f>IF(T43="","",VLOOKUP(T43,'【記載例】シフト記号表（勤務時間帯）'!$C$6:$K$35,9,0))</f>
        <v/>
      </c>
      <c r="U44" s="297">
        <f>IF(U43="","",VLOOKUP(U43,'【記載例】シフト記号表（勤務時間帯）'!$C$6:$K$35,9,0))</f>
        <v>8</v>
      </c>
      <c r="V44" s="297">
        <f>IF(V43="","",VLOOKUP(V43,'【記載例】シフト記号表（勤務時間帯）'!$C$6:$K$35,9,0))</f>
        <v>8</v>
      </c>
      <c r="W44" s="297">
        <f>IF(W43="","",VLOOKUP(W43,'【記載例】シフト記号表（勤務時間帯）'!$C$6:$K$35,9,0))</f>
        <v>8</v>
      </c>
      <c r="X44" s="297" t="str">
        <f>IF(X43="","",VLOOKUP(X43,'【記載例】シフト記号表（勤務時間帯）'!$C$6:$K$35,9,0))</f>
        <v/>
      </c>
      <c r="Y44" s="298">
        <f>IF(Y43="","",VLOOKUP(Y43,'【記載例】シフト記号表（勤務時間帯）'!$C$6:$K$35,9,0))</f>
        <v>8</v>
      </c>
      <c r="Z44" s="296">
        <f>IF(Z43="","",VLOOKUP(Z43,'【記載例】シフト記号表（勤務時間帯）'!$C$6:$K$35,9,0))</f>
        <v>8</v>
      </c>
      <c r="AA44" s="297" t="str">
        <f>IF(AA43="","",VLOOKUP(AA43,'【記載例】シフト記号表（勤務時間帯）'!$C$6:$K$35,9,0))</f>
        <v/>
      </c>
      <c r="AB44" s="297">
        <f>IF(AB43="","",VLOOKUP(AB43,'【記載例】シフト記号表（勤務時間帯）'!$C$6:$K$35,9,0))</f>
        <v>8</v>
      </c>
      <c r="AC44" s="297">
        <f>IF(AC43="","",VLOOKUP(AC43,'【記載例】シフト記号表（勤務時間帯）'!$C$6:$K$35,9,0))</f>
        <v>8</v>
      </c>
      <c r="AD44" s="297">
        <f>IF(AD43="","",VLOOKUP(AD43,'【記載例】シフト記号表（勤務時間帯）'!$C$6:$K$35,9,0))</f>
        <v>8</v>
      </c>
      <c r="AE44" s="297" t="str">
        <f>IF(AE43="","",VLOOKUP(AE43,'【記載例】シフト記号表（勤務時間帯）'!$C$6:$K$35,9,0))</f>
        <v/>
      </c>
      <c r="AF44" s="298">
        <f>IF(AF43="","",VLOOKUP(AF43,'【記載例】シフト記号表（勤務時間帯）'!$C$6:$K$35,9,0))</f>
        <v>8</v>
      </c>
      <c r="AG44" s="296">
        <f>IF(AG43="","",VLOOKUP(AG43,'【記載例】シフト記号表（勤務時間帯）'!$C$6:$K$35,9,0))</f>
        <v>8</v>
      </c>
      <c r="AH44" s="297" t="str">
        <f>IF(AH43="","",VLOOKUP(AH43,'【記載例】シフト記号表（勤務時間帯）'!$C$6:$K$35,9,0))</f>
        <v/>
      </c>
      <c r="AI44" s="297">
        <f>IF(AI43="","",VLOOKUP(AI43,'【記載例】シフト記号表（勤務時間帯）'!$C$6:$K$35,9,0))</f>
        <v>8</v>
      </c>
      <c r="AJ44" s="297">
        <f>IF(AJ43="","",VLOOKUP(AJ43,'【記載例】シフト記号表（勤務時間帯）'!$C$6:$K$35,9,0))</f>
        <v>8</v>
      </c>
      <c r="AK44" s="297">
        <f>IF(AK43="","",VLOOKUP(AK43,'【記載例】シフト記号表（勤務時間帯）'!$C$6:$K$35,9,0))</f>
        <v>8</v>
      </c>
      <c r="AL44" s="297" t="str">
        <f>IF(AL43="","",VLOOKUP(AL43,'【記載例】シフト記号表（勤務時間帯）'!$C$6:$K$35,9,0))</f>
        <v/>
      </c>
      <c r="AM44" s="298">
        <f>IF(AM43="","",VLOOKUP(AM43,'【記載例】シフト記号表（勤務時間帯）'!$C$6:$K$35,9,0))</f>
        <v>8</v>
      </c>
      <c r="AN44" s="296">
        <f>IF(AN43="","",VLOOKUP(AN43,'【記載例】シフト記号表（勤務時間帯）'!$C$6:$K$35,9,0))</f>
        <v>8</v>
      </c>
      <c r="AO44" s="297" t="str">
        <f>IF(AO43="","",VLOOKUP(AO43,'【記載例】シフト記号表（勤務時間帯）'!$C$6:$K$35,9,0))</f>
        <v/>
      </c>
      <c r="AP44" s="297">
        <f>IF(AP43="","",VLOOKUP(AP43,'【記載例】シフト記号表（勤務時間帯）'!$C$6:$K$35,9,0))</f>
        <v>8</v>
      </c>
      <c r="AQ44" s="297">
        <f>IF(AQ43="","",VLOOKUP(AQ43,'【記載例】シフト記号表（勤務時間帯）'!$C$6:$K$35,9,0))</f>
        <v>8</v>
      </c>
      <c r="AR44" s="297">
        <f>IF(AR43="","",VLOOKUP(AR43,'【記載例】シフト記号表（勤務時間帯）'!$C$6:$K$35,9,0))</f>
        <v>8</v>
      </c>
      <c r="AS44" s="297" t="str">
        <f>IF(AS43="","",VLOOKUP(AS43,'【記載例】シフト記号表（勤務時間帯）'!$C$6:$K$35,9,0))</f>
        <v/>
      </c>
      <c r="AT44" s="298">
        <f>IF(AT43="","",VLOOKUP(AT43,'【記載例】シフト記号表（勤務時間帯）'!$C$6:$K$35,9,0))</f>
        <v>8</v>
      </c>
      <c r="AU44" s="296" t="str">
        <f>IF(AU43="","",VLOOKUP(AU43,'【記載例】シフト記号表（勤務時間帯）'!$C$6:$K$35,9,0))</f>
        <v/>
      </c>
      <c r="AV44" s="297" t="str">
        <f>IF(AV43="","",VLOOKUP(AV43,'【記載例】シフト記号表（勤務時間帯）'!$C$6:$K$35,9,0))</f>
        <v/>
      </c>
      <c r="AW44" s="297" t="str">
        <f>IF(AW43="","",VLOOKUP(AW43,'【記載例】シフト記号表（勤務時間帯）'!$C$6:$K$35,9,0))</f>
        <v/>
      </c>
      <c r="AX44" s="299">
        <f>IF($BB$3="４週",SUM(S44:AT44),IF($BB$3="暦月",SUM(S44:AW44),""))</f>
        <v>160</v>
      </c>
      <c r="AY44" s="299"/>
      <c r="AZ44" s="300">
        <f>IF($BB$3="４週",AX44/4,IF($BB$3="暦月",))</f>
        <v>40</v>
      </c>
      <c r="BA44" s="300"/>
      <c r="BB44" s="167"/>
      <c r="BC44" s="167"/>
      <c r="BD44" s="167"/>
      <c r="BE44" s="167"/>
      <c r="BF44" s="167"/>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278"/>
      <c r="C45" s="313"/>
      <c r="D45" s="313"/>
      <c r="E45" s="313"/>
      <c r="F45" s="144" t="str">
        <f>C43</f>
        <v>介護職員</v>
      </c>
      <c r="G45" s="161"/>
      <c r="H45" s="308"/>
      <c r="I45" s="308"/>
      <c r="J45" s="308"/>
      <c r="K45" s="308"/>
      <c r="L45" s="309"/>
      <c r="M45" s="309"/>
      <c r="N45" s="309"/>
      <c r="O45" s="309"/>
      <c r="P45" s="301" t="s">
        <v>97</v>
      </c>
      <c r="Q45" s="301"/>
      <c r="R45" s="301"/>
      <c r="S45" s="302">
        <f>IF(S43="","",VLOOKUP(S43,'【記載例】シフト記号表（勤務時間帯）'!$C$6:$U$35,19,0))</f>
        <v>7.0000000000000089</v>
      </c>
      <c r="T45" s="303" t="str">
        <f>IF(T43="","",VLOOKUP(T43,'【記載例】シフト記号表（勤務時間帯）'!$C$6:$U$35,19,0))</f>
        <v/>
      </c>
      <c r="U45" s="303">
        <f>IF(U43="","",VLOOKUP(U43,'【記載例】シフト記号表（勤務時間帯）'!$C$6:$U$35,19,0))</f>
        <v>7.0000000000000089</v>
      </c>
      <c r="V45" s="303">
        <f>IF(V43="","",VLOOKUP(V43,'【記載例】シフト記号表（勤務時間帯）'!$C$6:$U$35,19,0))</f>
        <v>7.0000000000000089</v>
      </c>
      <c r="W45" s="303">
        <f>IF(W43="","",VLOOKUP(W43,'【記載例】シフト記号表（勤務時間帯）'!$C$6:$U$35,19,0))</f>
        <v>7.0000000000000089</v>
      </c>
      <c r="X45" s="303" t="str">
        <f>IF(X43="","",VLOOKUP(X43,'【記載例】シフト記号表（勤務時間帯）'!$C$6:$U$35,19,0))</f>
        <v/>
      </c>
      <c r="Y45" s="304">
        <f>IF(Y43="","",VLOOKUP(Y43,'【記載例】シフト記号表（勤務時間帯）'!$C$6:$U$35,19,0))</f>
        <v>7.0000000000000089</v>
      </c>
      <c r="Z45" s="302">
        <f>IF(Z43="","",VLOOKUP(Z43,'【記載例】シフト記号表（勤務時間帯）'!$C$6:$U$35,19,0))</f>
        <v>7.0000000000000089</v>
      </c>
      <c r="AA45" s="303" t="str">
        <f>IF(AA43="","",VLOOKUP(AA43,'【記載例】シフト記号表（勤務時間帯）'!$C$6:$U$35,19,0))</f>
        <v/>
      </c>
      <c r="AB45" s="303">
        <f>IF(AB43="","",VLOOKUP(AB43,'【記載例】シフト記号表（勤務時間帯）'!$C$6:$U$35,19,0))</f>
        <v>7.0000000000000089</v>
      </c>
      <c r="AC45" s="303">
        <f>IF(AC43="","",VLOOKUP(AC43,'【記載例】シフト記号表（勤務時間帯）'!$C$6:$U$35,19,0))</f>
        <v>7.0000000000000089</v>
      </c>
      <c r="AD45" s="303">
        <f>IF(AD43="","",VLOOKUP(AD43,'【記載例】シフト記号表（勤務時間帯）'!$C$6:$U$35,19,0))</f>
        <v>7.0000000000000089</v>
      </c>
      <c r="AE45" s="303" t="str">
        <f>IF(AE43="","",VLOOKUP(AE43,'【記載例】シフト記号表（勤務時間帯）'!$C$6:$U$35,19,0))</f>
        <v/>
      </c>
      <c r="AF45" s="304">
        <f>IF(AF43="","",VLOOKUP(AF43,'【記載例】シフト記号表（勤務時間帯）'!$C$6:$U$35,19,0))</f>
        <v>7.0000000000000089</v>
      </c>
      <c r="AG45" s="302">
        <f>IF(AG43="","",VLOOKUP(AG43,'【記載例】シフト記号表（勤務時間帯）'!$C$6:$U$35,19,0))</f>
        <v>7.0000000000000089</v>
      </c>
      <c r="AH45" s="303" t="str">
        <f>IF(AH43="","",VLOOKUP(AH43,'【記載例】シフト記号表（勤務時間帯）'!$C$6:$U$35,19,0))</f>
        <v/>
      </c>
      <c r="AI45" s="303">
        <f>IF(AI43="","",VLOOKUP(AI43,'【記載例】シフト記号表（勤務時間帯）'!$C$6:$U$35,19,0))</f>
        <v>7.0000000000000089</v>
      </c>
      <c r="AJ45" s="303">
        <f>IF(AJ43="","",VLOOKUP(AJ43,'【記載例】シフト記号表（勤務時間帯）'!$C$6:$U$35,19,0))</f>
        <v>7.0000000000000089</v>
      </c>
      <c r="AK45" s="303">
        <f>IF(AK43="","",VLOOKUP(AK43,'【記載例】シフト記号表（勤務時間帯）'!$C$6:$U$35,19,0))</f>
        <v>7.0000000000000089</v>
      </c>
      <c r="AL45" s="303" t="str">
        <f>IF(AL43="","",VLOOKUP(AL43,'【記載例】シフト記号表（勤務時間帯）'!$C$6:$U$35,19,0))</f>
        <v/>
      </c>
      <c r="AM45" s="304">
        <f>IF(AM43="","",VLOOKUP(AM43,'【記載例】シフト記号表（勤務時間帯）'!$C$6:$U$35,19,0))</f>
        <v>7.0000000000000089</v>
      </c>
      <c r="AN45" s="302">
        <f>IF(AN43="","",VLOOKUP(AN43,'【記載例】シフト記号表（勤務時間帯）'!$C$6:$U$35,19,0))</f>
        <v>7.0000000000000089</v>
      </c>
      <c r="AO45" s="303" t="str">
        <f>IF(AO43="","",VLOOKUP(AO43,'【記載例】シフト記号表（勤務時間帯）'!$C$6:$U$35,19,0))</f>
        <v/>
      </c>
      <c r="AP45" s="303">
        <f>IF(AP43="","",VLOOKUP(AP43,'【記載例】シフト記号表（勤務時間帯）'!$C$6:$U$35,19,0))</f>
        <v>7.0000000000000089</v>
      </c>
      <c r="AQ45" s="303">
        <f>IF(AQ43="","",VLOOKUP(AQ43,'【記載例】シフト記号表（勤務時間帯）'!$C$6:$U$35,19,0))</f>
        <v>7.0000000000000089</v>
      </c>
      <c r="AR45" s="303">
        <f>IF(AR43="","",VLOOKUP(AR43,'【記載例】シフト記号表（勤務時間帯）'!$C$6:$U$35,19,0))</f>
        <v>7.0000000000000089</v>
      </c>
      <c r="AS45" s="303" t="str">
        <f>IF(AS43="","",VLOOKUP(AS43,'【記載例】シフト記号表（勤務時間帯）'!$C$6:$U$35,19,0))</f>
        <v/>
      </c>
      <c r="AT45" s="304">
        <f>IF(AT43="","",VLOOKUP(AT43,'【記載例】シフト記号表（勤務時間帯）'!$C$6:$U$35,19,0))</f>
        <v>7.0000000000000089</v>
      </c>
      <c r="AU45" s="302" t="str">
        <f>IF(AU43="","",VLOOKUP(AU43,'【記載例】シフト記号表（勤務時間帯）'!$C$6:$U$35,19,0))</f>
        <v/>
      </c>
      <c r="AV45" s="303" t="str">
        <f>IF(AV43="","",VLOOKUP(AV43,'【記載例】シフト記号表（勤務時間帯）'!$C$6:$U$35,19,0))</f>
        <v/>
      </c>
      <c r="AW45" s="303" t="str">
        <f>IF(AW43="","",VLOOKUP(AW43,'【記載例】シフト記号表（勤務時間帯）'!$C$6:$U$35,19,0))</f>
        <v/>
      </c>
      <c r="AX45" s="305">
        <f>IF($BB$3="４週",SUM(S45:AT45),IF($BB$3="暦月",SUM(S45:AW45),""))</f>
        <v>140.0000000000002</v>
      </c>
      <c r="AY45" s="305"/>
      <c r="AZ45" s="306">
        <f>IF($BB$3="４週",AX45/4,IF($BB$3="暦月",))</f>
        <v>35.00000000000005</v>
      </c>
      <c r="BA45" s="306"/>
      <c r="BB45" s="167"/>
      <c r="BC45" s="167"/>
      <c r="BD45" s="167"/>
      <c r="BE45" s="167"/>
      <c r="BF45" s="167"/>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278">
        <f>B43+1</f>
        <v>9</v>
      </c>
      <c r="C46" s="313" t="s">
        <v>19</v>
      </c>
      <c r="D46" s="313"/>
      <c r="E46" s="313"/>
      <c r="F46" s="160"/>
      <c r="G46" s="161" t="s">
        <v>25</v>
      </c>
      <c r="H46" s="308" t="s">
        <v>155</v>
      </c>
      <c r="I46" s="308"/>
      <c r="J46" s="308"/>
      <c r="K46" s="308"/>
      <c r="L46" s="309" t="s">
        <v>156</v>
      </c>
      <c r="M46" s="309"/>
      <c r="N46" s="309"/>
      <c r="O46" s="309"/>
      <c r="P46" s="310" t="s">
        <v>95</v>
      </c>
      <c r="Q46" s="310"/>
      <c r="R46" s="310"/>
      <c r="S46" s="138" t="s">
        <v>117</v>
      </c>
      <c r="T46" s="139" t="s">
        <v>117</v>
      </c>
      <c r="U46" s="139"/>
      <c r="V46" s="139" t="s">
        <v>117</v>
      </c>
      <c r="W46" s="139" t="s">
        <v>117</v>
      </c>
      <c r="X46" s="139" t="s">
        <v>117</v>
      </c>
      <c r="Y46" s="140"/>
      <c r="Z46" s="138" t="s">
        <v>117</v>
      </c>
      <c r="AA46" s="139" t="s">
        <v>117</v>
      </c>
      <c r="AB46" s="139"/>
      <c r="AC46" s="139" t="s">
        <v>117</v>
      </c>
      <c r="AD46" s="139" t="s">
        <v>117</v>
      </c>
      <c r="AE46" s="139" t="s">
        <v>117</v>
      </c>
      <c r="AF46" s="140"/>
      <c r="AG46" s="138" t="s">
        <v>117</v>
      </c>
      <c r="AH46" s="139" t="s">
        <v>117</v>
      </c>
      <c r="AI46" s="139"/>
      <c r="AJ46" s="139" t="s">
        <v>117</v>
      </c>
      <c r="AK46" s="139" t="s">
        <v>117</v>
      </c>
      <c r="AL46" s="139" t="s">
        <v>117</v>
      </c>
      <c r="AM46" s="140"/>
      <c r="AN46" s="138" t="s">
        <v>117</v>
      </c>
      <c r="AO46" s="139" t="s">
        <v>117</v>
      </c>
      <c r="AP46" s="139"/>
      <c r="AQ46" s="139" t="s">
        <v>117</v>
      </c>
      <c r="AR46" s="139" t="s">
        <v>117</v>
      </c>
      <c r="AS46" s="139" t="s">
        <v>117</v>
      </c>
      <c r="AT46" s="140"/>
      <c r="AU46" s="138"/>
      <c r="AV46" s="139"/>
      <c r="AW46" s="139"/>
      <c r="AX46" s="311"/>
      <c r="AY46" s="311"/>
      <c r="AZ46" s="312"/>
      <c r="BA46" s="312"/>
      <c r="BB46" s="167"/>
      <c r="BC46" s="167"/>
      <c r="BD46" s="167"/>
      <c r="BE46" s="167"/>
      <c r="BF46" s="167"/>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278"/>
      <c r="C47" s="313"/>
      <c r="D47" s="313"/>
      <c r="E47" s="313"/>
      <c r="F47" s="144"/>
      <c r="G47" s="161"/>
      <c r="H47" s="308"/>
      <c r="I47" s="308"/>
      <c r="J47" s="308"/>
      <c r="K47" s="308"/>
      <c r="L47" s="309"/>
      <c r="M47" s="309"/>
      <c r="N47" s="309"/>
      <c r="O47" s="309"/>
      <c r="P47" s="295" t="s">
        <v>96</v>
      </c>
      <c r="Q47" s="295"/>
      <c r="R47" s="295"/>
      <c r="S47" s="296">
        <f>IF(S46="","",VLOOKUP(S46,'【記載例】シフト記号表（勤務時間帯）'!$C$6:$K$35,9,0))</f>
        <v>8</v>
      </c>
      <c r="T47" s="297">
        <f>IF(T46="","",VLOOKUP(T46,'【記載例】シフト記号表（勤務時間帯）'!$C$6:$K$35,9,0))</f>
        <v>8</v>
      </c>
      <c r="U47" s="297" t="str">
        <f>IF(U46="","",VLOOKUP(U46,'【記載例】シフト記号表（勤務時間帯）'!$C$6:$K$35,9,0))</f>
        <v/>
      </c>
      <c r="V47" s="297">
        <f>IF(V46="","",VLOOKUP(V46,'【記載例】シフト記号表（勤務時間帯）'!$C$6:$K$35,9,0))</f>
        <v>8</v>
      </c>
      <c r="W47" s="297">
        <f>IF(W46="","",VLOOKUP(W46,'【記載例】シフト記号表（勤務時間帯）'!$C$6:$K$35,9,0))</f>
        <v>8</v>
      </c>
      <c r="X47" s="297">
        <f>IF(X46="","",VLOOKUP(X46,'【記載例】シフト記号表（勤務時間帯）'!$C$6:$K$35,9,0))</f>
        <v>8</v>
      </c>
      <c r="Y47" s="298" t="str">
        <f>IF(Y46="","",VLOOKUP(Y46,'【記載例】シフト記号表（勤務時間帯）'!$C$6:$K$35,9,0))</f>
        <v/>
      </c>
      <c r="Z47" s="296">
        <f>IF(Z46="","",VLOOKUP(Z46,'【記載例】シフト記号表（勤務時間帯）'!$C$6:$K$35,9,0))</f>
        <v>8</v>
      </c>
      <c r="AA47" s="297">
        <f>IF(AA46="","",VLOOKUP(AA46,'【記載例】シフト記号表（勤務時間帯）'!$C$6:$K$35,9,0))</f>
        <v>8</v>
      </c>
      <c r="AB47" s="297" t="str">
        <f>IF(AB46="","",VLOOKUP(AB46,'【記載例】シフト記号表（勤務時間帯）'!$C$6:$K$35,9,0))</f>
        <v/>
      </c>
      <c r="AC47" s="297">
        <f>IF(AC46="","",VLOOKUP(AC46,'【記載例】シフト記号表（勤務時間帯）'!$C$6:$K$35,9,0))</f>
        <v>8</v>
      </c>
      <c r="AD47" s="297">
        <f>IF(AD46="","",VLOOKUP(AD46,'【記載例】シフト記号表（勤務時間帯）'!$C$6:$K$35,9,0))</f>
        <v>8</v>
      </c>
      <c r="AE47" s="297">
        <f>IF(AE46="","",VLOOKUP(AE46,'【記載例】シフト記号表（勤務時間帯）'!$C$6:$K$35,9,0))</f>
        <v>8</v>
      </c>
      <c r="AF47" s="298" t="str">
        <f>IF(AF46="","",VLOOKUP(AF46,'【記載例】シフト記号表（勤務時間帯）'!$C$6:$K$35,9,0))</f>
        <v/>
      </c>
      <c r="AG47" s="296">
        <f>IF(AG46="","",VLOOKUP(AG46,'【記載例】シフト記号表（勤務時間帯）'!$C$6:$K$35,9,0))</f>
        <v>8</v>
      </c>
      <c r="AH47" s="297">
        <f>IF(AH46="","",VLOOKUP(AH46,'【記載例】シフト記号表（勤務時間帯）'!$C$6:$K$35,9,0))</f>
        <v>8</v>
      </c>
      <c r="AI47" s="297" t="str">
        <f>IF(AI46="","",VLOOKUP(AI46,'【記載例】シフト記号表（勤務時間帯）'!$C$6:$K$35,9,0))</f>
        <v/>
      </c>
      <c r="AJ47" s="297">
        <f>IF(AJ46="","",VLOOKUP(AJ46,'【記載例】シフト記号表（勤務時間帯）'!$C$6:$K$35,9,0))</f>
        <v>8</v>
      </c>
      <c r="AK47" s="297">
        <f>IF(AK46="","",VLOOKUP(AK46,'【記載例】シフト記号表（勤務時間帯）'!$C$6:$K$35,9,0))</f>
        <v>8</v>
      </c>
      <c r="AL47" s="297">
        <f>IF(AL46="","",VLOOKUP(AL46,'【記載例】シフト記号表（勤務時間帯）'!$C$6:$K$35,9,0))</f>
        <v>8</v>
      </c>
      <c r="AM47" s="298" t="str">
        <f>IF(AM46="","",VLOOKUP(AM46,'【記載例】シフト記号表（勤務時間帯）'!$C$6:$K$35,9,0))</f>
        <v/>
      </c>
      <c r="AN47" s="296">
        <f>IF(AN46="","",VLOOKUP(AN46,'【記載例】シフト記号表（勤務時間帯）'!$C$6:$K$35,9,0))</f>
        <v>8</v>
      </c>
      <c r="AO47" s="297">
        <f>IF(AO46="","",VLOOKUP(AO46,'【記載例】シフト記号表（勤務時間帯）'!$C$6:$K$35,9,0))</f>
        <v>8</v>
      </c>
      <c r="AP47" s="297" t="str">
        <f>IF(AP46="","",VLOOKUP(AP46,'【記載例】シフト記号表（勤務時間帯）'!$C$6:$K$35,9,0))</f>
        <v/>
      </c>
      <c r="AQ47" s="297">
        <f>IF(AQ46="","",VLOOKUP(AQ46,'【記載例】シフト記号表（勤務時間帯）'!$C$6:$K$35,9,0))</f>
        <v>8</v>
      </c>
      <c r="AR47" s="297">
        <f>IF(AR46="","",VLOOKUP(AR46,'【記載例】シフト記号表（勤務時間帯）'!$C$6:$K$35,9,0))</f>
        <v>8</v>
      </c>
      <c r="AS47" s="297">
        <f>IF(AS46="","",VLOOKUP(AS46,'【記載例】シフト記号表（勤務時間帯）'!$C$6:$K$35,9,0))</f>
        <v>8</v>
      </c>
      <c r="AT47" s="298" t="str">
        <f>IF(AT46="","",VLOOKUP(AT46,'【記載例】シフト記号表（勤務時間帯）'!$C$6:$K$35,9,0))</f>
        <v/>
      </c>
      <c r="AU47" s="296" t="str">
        <f>IF(AU46="","",VLOOKUP(AU46,'【記載例】シフト記号表（勤務時間帯）'!$C$6:$K$35,9,0))</f>
        <v/>
      </c>
      <c r="AV47" s="297" t="str">
        <f>IF(AV46="","",VLOOKUP(AV46,'【記載例】シフト記号表（勤務時間帯）'!$C$6:$K$35,9,0))</f>
        <v/>
      </c>
      <c r="AW47" s="297" t="str">
        <f>IF(AW46="","",VLOOKUP(AW46,'【記載例】シフト記号表（勤務時間帯）'!$C$6:$K$35,9,0))</f>
        <v/>
      </c>
      <c r="AX47" s="299">
        <f>IF($BB$3="４週",SUM(S47:AT47),IF($BB$3="暦月",SUM(S47:AW47),""))</f>
        <v>160</v>
      </c>
      <c r="AY47" s="299"/>
      <c r="AZ47" s="300">
        <f>IF($BB$3="４週",AX47/4,IF($BB$3="暦月",))</f>
        <v>40</v>
      </c>
      <c r="BA47" s="300"/>
      <c r="BB47" s="167"/>
      <c r="BC47" s="167"/>
      <c r="BD47" s="167"/>
      <c r="BE47" s="167"/>
      <c r="BF47" s="16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278"/>
      <c r="C48" s="313"/>
      <c r="D48" s="313"/>
      <c r="E48" s="313"/>
      <c r="F48" s="144" t="str">
        <f>C46</f>
        <v>介護職員</v>
      </c>
      <c r="G48" s="161"/>
      <c r="H48" s="308"/>
      <c r="I48" s="308"/>
      <c r="J48" s="308"/>
      <c r="K48" s="308"/>
      <c r="L48" s="309"/>
      <c r="M48" s="309"/>
      <c r="N48" s="309"/>
      <c r="O48" s="309"/>
      <c r="P48" s="301" t="s">
        <v>97</v>
      </c>
      <c r="Q48" s="301"/>
      <c r="R48" s="301"/>
      <c r="S48" s="302">
        <f>IF(S46="","",VLOOKUP(S46,'【記載例】シフト記号表（勤務時間帯）'!$C$6:$U$35,19,0))</f>
        <v>7.0000000000000089</v>
      </c>
      <c r="T48" s="303">
        <f>IF(T46="","",VLOOKUP(T46,'【記載例】シフト記号表（勤務時間帯）'!$C$6:$U$35,19,0))</f>
        <v>7.0000000000000089</v>
      </c>
      <c r="U48" s="303" t="str">
        <f>IF(U46="","",VLOOKUP(U46,'【記載例】シフト記号表（勤務時間帯）'!$C$6:$U$35,19,0))</f>
        <v/>
      </c>
      <c r="V48" s="303">
        <f>IF(V46="","",VLOOKUP(V46,'【記載例】シフト記号表（勤務時間帯）'!$C$6:$U$35,19,0))</f>
        <v>7.0000000000000089</v>
      </c>
      <c r="W48" s="303">
        <f>IF(W46="","",VLOOKUP(W46,'【記載例】シフト記号表（勤務時間帯）'!$C$6:$U$35,19,0))</f>
        <v>7.0000000000000089</v>
      </c>
      <c r="X48" s="303">
        <f>IF(X46="","",VLOOKUP(X46,'【記載例】シフト記号表（勤務時間帯）'!$C$6:$U$35,19,0))</f>
        <v>7.0000000000000089</v>
      </c>
      <c r="Y48" s="304" t="str">
        <f>IF(Y46="","",VLOOKUP(Y46,'【記載例】シフト記号表（勤務時間帯）'!$C$6:$U$35,19,0))</f>
        <v/>
      </c>
      <c r="Z48" s="302">
        <f>IF(Z46="","",VLOOKUP(Z46,'【記載例】シフト記号表（勤務時間帯）'!$C$6:$U$35,19,0))</f>
        <v>7.0000000000000089</v>
      </c>
      <c r="AA48" s="303">
        <f>IF(AA46="","",VLOOKUP(AA46,'【記載例】シフト記号表（勤務時間帯）'!$C$6:$U$35,19,0))</f>
        <v>7.0000000000000089</v>
      </c>
      <c r="AB48" s="303" t="str">
        <f>IF(AB46="","",VLOOKUP(AB46,'【記載例】シフト記号表（勤務時間帯）'!$C$6:$U$35,19,0))</f>
        <v/>
      </c>
      <c r="AC48" s="303">
        <f>IF(AC46="","",VLOOKUP(AC46,'【記載例】シフト記号表（勤務時間帯）'!$C$6:$U$35,19,0))</f>
        <v>7.0000000000000089</v>
      </c>
      <c r="AD48" s="303">
        <f>IF(AD46="","",VLOOKUP(AD46,'【記載例】シフト記号表（勤務時間帯）'!$C$6:$U$35,19,0))</f>
        <v>7.0000000000000089</v>
      </c>
      <c r="AE48" s="303">
        <f>IF(AE46="","",VLOOKUP(AE46,'【記載例】シフト記号表（勤務時間帯）'!$C$6:$U$35,19,0))</f>
        <v>7.0000000000000089</v>
      </c>
      <c r="AF48" s="304" t="str">
        <f>IF(AF46="","",VLOOKUP(AF46,'【記載例】シフト記号表（勤務時間帯）'!$C$6:$U$35,19,0))</f>
        <v/>
      </c>
      <c r="AG48" s="302">
        <f>IF(AG46="","",VLOOKUP(AG46,'【記載例】シフト記号表（勤務時間帯）'!$C$6:$U$35,19,0))</f>
        <v>7.0000000000000089</v>
      </c>
      <c r="AH48" s="303">
        <f>IF(AH46="","",VLOOKUP(AH46,'【記載例】シフト記号表（勤務時間帯）'!$C$6:$U$35,19,0))</f>
        <v>7.0000000000000089</v>
      </c>
      <c r="AI48" s="303" t="str">
        <f>IF(AI46="","",VLOOKUP(AI46,'【記載例】シフト記号表（勤務時間帯）'!$C$6:$U$35,19,0))</f>
        <v/>
      </c>
      <c r="AJ48" s="303">
        <f>IF(AJ46="","",VLOOKUP(AJ46,'【記載例】シフト記号表（勤務時間帯）'!$C$6:$U$35,19,0))</f>
        <v>7.0000000000000089</v>
      </c>
      <c r="AK48" s="303">
        <f>IF(AK46="","",VLOOKUP(AK46,'【記載例】シフト記号表（勤務時間帯）'!$C$6:$U$35,19,0))</f>
        <v>7.0000000000000089</v>
      </c>
      <c r="AL48" s="303">
        <f>IF(AL46="","",VLOOKUP(AL46,'【記載例】シフト記号表（勤務時間帯）'!$C$6:$U$35,19,0))</f>
        <v>7.0000000000000089</v>
      </c>
      <c r="AM48" s="304" t="str">
        <f>IF(AM46="","",VLOOKUP(AM46,'【記載例】シフト記号表（勤務時間帯）'!$C$6:$U$35,19,0))</f>
        <v/>
      </c>
      <c r="AN48" s="302">
        <f>IF(AN46="","",VLOOKUP(AN46,'【記載例】シフト記号表（勤務時間帯）'!$C$6:$U$35,19,0))</f>
        <v>7.0000000000000089</v>
      </c>
      <c r="AO48" s="303">
        <f>IF(AO46="","",VLOOKUP(AO46,'【記載例】シフト記号表（勤務時間帯）'!$C$6:$U$35,19,0))</f>
        <v>7.0000000000000089</v>
      </c>
      <c r="AP48" s="303" t="str">
        <f>IF(AP46="","",VLOOKUP(AP46,'【記載例】シフト記号表（勤務時間帯）'!$C$6:$U$35,19,0))</f>
        <v/>
      </c>
      <c r="AQ48" s="303">
        <f>IF(AQ46="","",VLOOKUP(AQ46,'【記載例】シフト記号表（勤務時間帯）'!$C$6:$U$35,19,0))</f>
        <v>7.0000000000000089</v>
      </c>
      <c r="AR48" s="303">
        <f>IF(AR46="","",VLOOKUP(AR46,'【記載例】シフト記号表（勤務時間帯）'!$C$6:$U$35,19,0))</f>
        <v>7.0000000000000089</v>
      </c>
      <c r="AS48" s="303">
        <f>IF(AS46="","",VLOOKUP(AS46,'【記載例】シフト記号表（勤務時間帯）'!$C$6:$U$35,19,0))</f>
        <v>7.0000000000000089</v>
      </c>
      <c r="AT48" s="304" t="str">
        <f>IF(AT46="","",VLOOKUP(AT46,'【記載例】シフト記号表（勤務時間帯）'!$C$6:$U$35,19,0))</f>
        <v/>
      </c>
      <c r="AU48" s="302" t="str">
        <f>IF(AU46="","",VLOOKUP(AU46,'【記載例】シフト記号表（勤務時間帯）'!$C$6:$U$35,19,0))</f>
        <v/>
      </c>
      <c r="AV48" s="303" t="str">
        <f>IF(AV46="","",VLOOKUP(AV46,'【記載例】シフト記号表（勤務時間帯）'!$C$6:$U$35,19,0))</f>
        <v/>
      </c>
      <c r="AW48" s="303" t="str">
        <f>IF(AW46="","",VLOOKUP(AW46,'【記載例】シフト記号表（勤務時間帯）'!$C$6:$U$35,19,0))</f>
        <v/>
      </c>
      <c r="AX48" s="305">
        <f>IF($BB$3="４週",SUM(S48:AT48),IF($BB$3="暦月",SUM(S48:AW48),""))</f>
        <v>140.0000000000002</v>
      </c>
      <c r="AY48" s="305"/>
      <c r="AZ48" s="306">
        <f>IF($BB$3="４週",AX48/4,IF($BB$3="暦月",))</f>
        <v>35.00000000000005</v>
      </c>
      <c r="BA48" s="306"/>
      <c r="BB48" s="167"/>
      <c r="BC48" s="167"/>
      <c r="BD48" s="167"/>
      <c r="BE48" s="167"/>
      <c r="BF48" s="167"/>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278">
        <f>B46+1</f>
        <v>10</v>
      </c>
      <c r="C49" s="313" t="s">
        <v>20</v>
      </c>
      <c r="D49" s="313"/>
      <c r="E49" s="313"/>
      <c r="F49" s="160"/>
      <c r="G49" s="161" t="s">
        <v>27</v>
      </c>
      <c r="H49" s="308" t="s">
        <v>159</v>
      </c>
      <c r="I49" s="308"/>
      <c r="J49" s="308"/>
      <c r="K49" s="308"/>
      <c r="L49" s="309" t="s">
        <v>156</v>
      </c>
      <c r="M49" s="309"/>
      <c r="N49" s="309"/>
      <c r="O49" s="309"/>
      <c r="P49" s="310" t="s">
        <v>95</v>
      </c>
      <c r="Q49" s="310"/>
      <c r="R49" s="310"/>
      <c r="S49" s="138" t="s">
        <v>143</v>
      </c>
      <c r="T49" s="139"/>
      <c r="U49" s="139" t="s">
        <v>143</v>
      </c>
      <c r="V49" s="139" t="s">
        <v>143</v>
      </c>
      <c r="W49" s="139"/>
      <c r="X49" s="139" t="s">
        <v>143</v>
      </c>
      <c r="Y49" s="140"/>
      <c r="Z49" s="138" t="s">
        <v>143</v>
      </c>
      <c r="AA49" s="139"/>
      <c r="AB49" s="139" t="s">
        <v>143</v>
      </c>
      <c r="AC49" s="139" t="s">
        <v>143</v>
      </c>
      <c r="AD49" s="139"/>
      <c r="AE49" s="139" t="s">
        <v>143</v>
      </c>
      <c r="AF49" s="140"/>
      <c r="AG49" s="138" t="s">
        <v>143</v>
      </c>
      <c r="AH49" s="139"/>
      <c r="AI49" s="139" t="s">
        <v>143</v>
      </c>
      <c r="AJ49" s="139" t="s">
        <v>143</v>
      </c>
      <c r="AK49" s="139"/>
      <c r="AL49" s="139" t="s">
        <v>143</v>
      </c>
      <c r="AM49" s="140"/>
      <c r="AN49" s="138" t="s">
        <v>143</v>
      </c>
      <c r="AO49" s="139"/>
      <c r="AP49" s="139" t="s">
        <v>143</v>
      </c>
      <c r="AQ49" s="139" t="s">
        <v>143</v>
      </c>
      <c r="AR49" s="139"/>
      <c r="AS49" s="139" t="s">
        <v>143</v>
      </c>
      <c r="AT49" s="140"/>
      <c r="AU49" s="138"/>
      <c r="AV49" s="139"/>
      <c r="AW49" s="139"/>
      <c r="AX49" s="311"/>
      <c r="AY49" s="311"/>
      <c r="AZ49" s="312"/>
      <c r="BA49" s="312"/>
      <c r="BB49" s="314" t="s">
        <v>164</v>
      </c>
      <c r="BC49" s="314"/>
      <c r="BD49" s="314"/>
      <c r="BE49" s="314"/>
      <c r="BF49" s="314"/>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278"/>
      <c r="C50" s="313"/>
      <c r="D50" s="313"/>
      <c r="E50" s="313"/>
      <c r="F50" s="144"/>
      <c r="G50" s="161"/>
      <c r="H50" s="308"/>
      <c r="I50" s="308"/>
      <c r="J50" s="308"/>
      <c r="K50" s="308"/>
      <c r="L50" s="309"/>
      <c r="M50" s="309"/>
      <c r="N50" s="309"/>
      <c r="O50" s="309"/>
      <c r="P50" s="295" t="s">
        <v>96</v>
      </c>
      <c r="Q50" s="295"/>
      <c r="R50" s="295"/>
      <c r="S50" s="296">
        <f>IF(S49="","",VLOOKUP(S49,'【記載例】シフト記号表（勤務時間帯）'!$C$6:$K$35,9,0))</f>
        <v>4</v>
      </c>
      <c r="T50" s="297" t="str">
        <f>IF(T49="","",VLOOKUP(T49,'【記載例】シフト記号表（勤務時間帯）'!$C$6:$K$35,9,0))</f>
        <v/>
      </c>
      <c r="U50" s="297">
        <f>IF(U49="","",VLOOKUP(U49,'【記載例】シフト記号表（勤務時間帯）'!$C$6:$K$35,9,0))</f>
        <v>4</v>
      </c>
      <c r="V50" s="297">
        <f>IF(V49="","",VLOOKUP(V49,'【記載例】シフト記号表（勤務時間帯）'!$C$6:$K$35,9,0))</f>
        <v>4</v>
      </c>
      <c r="W50" s="297" t="str">
        <f>IF(W49="","",VLOOKUP(W49,'【記載例】シフト記号表（勤務時間帯）'!$C$6:$K$35,9,0))</f>
        <v/>
      </c>
      <c r="X50" s="297">
        <f>IF(X49="","",VLOOKUP(X49,'【記載例】シフト記号表（勤務時間帯）'!$C$6:$K$35,9,0))</f>
        <v>4</v>
      </c>
      <c r="Y50" s="298" t="str">
        <f>IF(Y49="","",VLOOKUP(Y49,'【記載例】シフト記号表（勤務時間帯）'!$C$6:$K$35,9,0))</f>
        <v/>
      </c>
      <c r="Z50" s="296">
        <f>IF(Z49="","",VLOOKUP(Z49,'【記載例】シフト記号表（勤務時間帯）'!$C$6:$K$35,9,0))</f>
        <v>4</v>
      </c>
      <c r="AA50" s="297" t="str">
        <f>IF(AA49="","",VLOOKUP(AA49,'【記載例】シフト記号表（勤務時間帯）'!$C$6:$K$35,9,0))</f>
        <v/>
      </c>
      <c r="AB50" s="297">
        <f>IF(AB49="","",VLOOKUP(AB49,'【記載例】シフト記号表（勤務時間帯）'!$C$6:$K$35,9,0))</f>
        <v>4</v>
      </c>
      <c r="AC50" s="297">
        <f>IF(AC49="","",VLOOKUP(AC49,'【記載例】シフト記号表（勤務時間帯）'!$C$6:$K$35,9,0))</f>
        <v>4</v>
      </c>
      <c r="AD50" s="297" t="str">
        <f>IF(AD49="","",VLOOKUP(AD49,'【記載例】シフト記号表（勤務時間帯）'!$C$6:$K$35,9,0))</f>
        <v/>
      </c>
      <c r="AE50" s="297">
        <f>IF(AE49="","",VLOOKUP(AE49,'【記載例】シフト記号表（勤務時間帯）'!$C$6:$K$35,9,0))</f>
        <v>4</v>
      </c>
      <c r="AF50" s="298" t="str">
        <f>IF(AF49="","",VLOOKUP(AF49,'【記載例】シフト記号表（勤務時間帯）'!$C$6:$K$35,9,0))</f>
        <v/>
      </c>
      <c r="AG50" s="296">
        <f>IF(AG49="","",VLOOKUP(AG49,'【記載例】シフト記号表（勤務時間帯）'!$C$6:$K$35,9,0))</f>
        <v>4</v>
      </c>
      <c r="AH50" s="297" t="str">
        <f>IF(AH49="","",VLOOKUP(AH49,'【記載例】シフト記号表（勤務時間帯）'!$C$6:$K$35,9,0))</f>
        <v/>
      </c>
      <c r="AI50" s="297">
        <f>IF(AI49="","",VLOOKUP(AI49,'【記載例】シフト記号表（勤務時間帯）'!$C$6:$K$35,9,0))</f>
        <v>4</v>
      </c>
      <c r="AJ50" s="297">
        <f>IF(AJ49="","",VLOOKUP(AJ49,'【記載例】シフト記号表（勤務時間帯）'!$C$6:$K$35,9,0))</f>
        <v>4</v>
      </c>
      <c r="AK50" s="297" t="str">
        <f>IF(AK49="","",VLOOKUP(AK49,'【記載例】シフト記号表（勤務時間帯）'!$C$6:$K$35,9,0))</f>
        <v/>
      </c>
      <c r="AL50" s="297">
        <f>IF(AL49="","",VLOOKUP(AL49,'【記載例】シフト記号表（勤務時間帯）'!$C$6:$K$35,9,0))</f>
        <v>4</v>
      </c>
      <c r="AM50" s="298" t="str">
        <f>IF(AM49="","",VLOOKUP(AM49,'【記載例】シフト記号表（勤務時間帯）'!$C$6:$K$35,9,0))</f>
        <v/>
      </c>
      <c r="AN50" s="296">
        <f>IF(AN49="","",VLOOKUP(AN49,'【記載例】シフト記号表（勤務時間帯）'!$C$6:$K$35,9,0))</f>
        <v>4</v>
      </c>
      <c r="AO50" s="297" t="str">
        <f>IF(AO49="","",VLOOKUP(AO49,'【記載例】シフト記号表（勤務時間帯）'!$C$6:$K$35,9,0))</f>
        <v/>
      </c>
      <c r="AP50" s="297">
        <f>IF(AP49="","",VLOOKUP(AP49,'【記載例】シフト記号表（勤務時間帯）'!$C$6:$K$35,9,0))</f>
        <v>4</v>
      </c>
      <c r="AQ50" s="297">
        <f>IF(AQ49="","",VLOOKUP(AQ49,'【記載例】シフト記号表（勤務時間帯）'!$C$6:$K$35,9,0))</f>
        <v>4</v>
      </c>
      <c r="AR50" s="297" t="str">
        <f>IF(AR49="","",VLOOKUP(AR49,'【記載例】シフト記号表（勤務時間帯）'!$C$6:$K$35,9,0))</f>
        <v/>
      </c>
      <c r="AS50" s="297">
        <f>IF(AS49="","",VLOOKUP(AS49,'【記載例】シフト記号表（勤務時間帯）'!$C$6:$K$35,9,0))</f>
        <v>4</v>
      </c>
      <c r="AT50" s="298" t="str">
        <f>IF(AT49="","",VLOOKUP(AT49,'【記載例】シフト記号表（勤務時間帯）'!$C$6:$K$35,9,0))</f>
        <v/>
      </c>
      <c r="AU50" s="296" t="str">
        <f>IF(AU49="","",VLOOKUP(AU49,'【記載例】シフト記号表（勤務時間帯）'!$C$6:$K$35,9,0))</f>
        <v/>
      </c>
      <c r="AV50" s="297" t="str">
        <f>IF(AV49="","",VLOOKUP(AV49,'【記載例】シフト記号表（勤務時間帯）'!$C$6:$K$35,9,0))</f>
        <v/>
      </c>
      <c r="AW50" s="297" t="str">
        <f>IF(AW49="","",VLOOKUP(AW49,'【記載例】シフト記号表（勤務時間帯）'!$C$6:$K$35,9,0))</f>
        <v/>
      </c>
      <c r="AX50" s="299">
        <f>IF($BB$3="４週",SUM(S50:AT50),IF($BB$3="暦月",SUM(S50:AW50),""))</f>
        <v>64</v>
      </c>
      <c r="AY50" s="299"/>
      <c r="AZ50" s="300">
        <f>IF($BB$3="４週",AX50/4,IF($BB$3="暦月",))</f>
        <v>16</v>
      </c>
      <c r="BA50" s="300"/>
      <c r="BB50" s="314"/>
      <c r="BC50" s="314"/>
      <c r="BD50" s="314"/>
      <c r="BE50" s="314"/>
      <c r="BF50" s="314"/>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278"/>
      <c r="C51" s="313"/>
      <c r="D51" s="313"/>
      <c r="E51" s="313"/>
      <c r="F51" s="144" t="str">
        <f>C49</f>
        <v>機能訓練指導員</v>
      </c>
      <c r="G51" s="161"/>
      <c r="H51" s="308"/>
      <c r="I51" s="308"/>
      <c r="J51" s="308"/>
      <c r="K51" s="308"/>
      <c r="L51" s="309"/>
      <c r="M51" s="309"/>
      <c r="N51" s="309"/>
      <c r="O51" s="309"/>
      <c r="P51" s="301" t="s">
        <v>97</v>
      </c>
      <c r="Q51" s="301"/>
      <c r="R51" s="301"/>
      <c r="S51" s="302">
        <f>IF(S49="","",VLOOKUP(S49,'【記載例】シフト記号表（勤務時間帯）'!$C$6:$U$35,19,0))</f>
        <v>3</v>
      </c>
      <c r="T51" s="303" t="str">
        <f>IF(T49="","",VLOOKUP(T49,'【記載例】シフト記号表（勤務時間帯）'!$C$6:$U$35,19,0))</f>
        <v/>
      </c>
      <c r="U51" s="303">
        <f>IF(U49="","",VLOOKUP(U49,'【記載例】シフト記号表（勤務時間帯）'!$C$6:$U$35,19,0))</f>
        <v>3</v>
      </c>
      <c r="V51" s="303">
        <f>IF(V49="","",VLOOKUP(V49,'【記載例】シフト記号表（勤務時間帯）'!$C$6:$U$35,19,0))</f>
        <v>3</v>
      </c>
      <c r="W51" s="303" t="str">
        <f>IF(W49="","",VLOOKUP(W49,'【記載例】シフト記号表（勤務時間帯）'!$C$6:$U$35,19,0))</f>
        <v/>
      </c>
      <c r="X51" s="303">
        <f>IF(X49="","",VLOOKUP(X49,'【記載例】シフト記号表（勤務時間帯）'!$C$6:$U$35,19,0))</f>
        <v>3</v>
      </c>
      <c r="Y51" s="304" t="str">
        <f>IF(Y49="","",VLOOKUP(Y49,'【記載例】シフト記号表（勤務時間帯）'!$C$6:$U$35,19,0))</f>
        <v/>
      </c>
      <c r="Z51" s="302">
        <f>IF(Z49="","",VLOOKUP(Z49,'【記載例】シフト記号表（勤務時間帯）'!$C$6:$U$35,19,0))</f>
        <v>3</v>
      </c>
      <c r="AA51" s="303" t="str">
        <f>IF(AA49="","",VLOOKUP(AA49,'【記載例】シフト記号表（勤務時間帯）'!$C$6:$U$35,19,0))</f>
        <v/>
      </c>
      <c r="AB51" s="303">
        <f>IF(AB49="","",VLOOKUP(AB49,'【記載例】シフト記号表（勤務時間帯）'!$C$6:$U$35,19,0))</f>
        <v>3</v>
      </c>
      <c r="AC51" s="303">
        <f>IF(AC49="","",VLOOKUP(AC49,'【記載例】シフト記号表（勤務時間帯）'!$C$6:$U$35,19,0))</f>
        <v>3</v>
      </c>
      <c r="AD51" s="303" t="str">
        <f>IF(AD49="","",VLOOKUP(AD49,'【記載例】シフト記号表（勤務時間帯）'!$C$6:$U$35,19,0))</f>
        <v/>
      </c>
      <c r="AE51" s="303">
        <f>IF(AE49="","",VLOOKUP(AE49,'【記載例】シフト記号表（勤務時間帯）'!$C$6:$U$35,19,0))</f>
        <v>3</v>
      </c>
      <c r="AF51" s="304" t="str">
        <f>IF(AF49="","",VLOOKUP(AF49,'【記載例】シフト記号表（勤務時間帯）'!$C$6:$U$35,19,0))</f>
        <v/>
      </c>
      <c r="AG51" s="302">
        <f>IF(AG49="","",VLOOKUP(AG49,'【記載例】シフト記号表（勤務時間帯）'!$C$6:$U$35,19,0))</f>
        <v>3</v>
      </c>
      <c r="AH51" s="303" t="str">
        <f>IF(AH49="","",VLOOKUP(AH49,'【記載例】シフト記号表（勤務時間帯）'!$C$6:$U$35,19,0))</f>
        <v/>
      </c>
      <c r="AI51" s="303">
        <f>IF(AI49="","",VLOOKUP(AI49,'【記載例】シフト記号表（勤務時間帯）'!$C$6:$U$35,19,0))</f>
        <v>3</v>
      </c>
      <c r="AJ51" s="303">
        <f>IF(AJ49="","",VLOOKUP(AJ49,'【記載例】シフト記号表（勤務時間帯）'!$C$6:$U$35,19,0))</f>
        <v>3</v>
      </c>
      <c r="AK51" s="303" t="str">
        <f>IF(AK49="","",VLOOKUP(AK49,'【記載例】シフト記号表（勤務時間帯）'!$C$6:$U$35,19,0))</f>
        <v/>
      </c>
      <c r="AL51" s="303">
        <f>IF(AL49="","",VLOOKUP(AL49,'【記載例】シフト記号表（勤務時間帯）'!$C$6:$U$35,19,0))</f>
        <v>3</v>
      </c>
      <c r="AM51" s="304" t="str">
        <f>IF(AM49="","",VLOOKUP(AM49,'【記載例】シフト記号表（勤務時間帯）'!$C$6:$U$35,19,0))</f>
        <v/>
      </c>
      <c r="AN51" s="302">
        <f>IF(AN49="","",VLOOKUP(AN49,'【記載例】シフト記号表（勤務時間帯）'!$C$6:$U$35,19,0))</f>
        <v>3</v>
      </c>
      <c r="AO51" s="303" t="str">
        <f>IF(AO49="","",VLOOKUP(AO49,'【記載例】シフト記号表（勤務時間帯）'!$C$6:$U$35,19,0))</f>
        <v/>
      </c>
      <c r="AP51" s="303">
        <f>IF(AP49="","",VLOOKUP(AP49,'【記載例】シフト記号表（勤務時間帯）'!$C$6:$U$35,19,0))</f>
        <v>3</v>
      </c>
      <c r="AQ51" s="303">
        <f>IF(AQ49="","",VLOOKUP(AQ49,'【記載例】シフト記号表（勤務時間帯）'!$C$6:$U$35,19,0))</f>
        <v>3</v>
      </c>
      <c r="AR51" s="303" t="str">
        <f>IF(AR49="","",VLOOKUP(AR49,'【記載例】シフト記号表（勤務時間帯）'!$C$6:$U$35,19,0))</f>
        <v/>
      </c>
      <c r="AS51" s="303">
        <f>IF(AS49="","",VLOOKUP(AS49,'【記載例】シフト記号表（勤務時間帯）'!$C$6:$U$35,19,0))</f>
        <v>3</v>
      </c>
      <c r="AT51" s="304" t="str">
        <f>IF(AT49="","",VLOOKUP(AT49,'【記載例】シフト記号表（勤務時間帯）'!$C$6:$U$35,19,0))</f>
        <v/>
      </c>
      <c r="AU51" s="302" t="str">
        <f>IF(AU49="","",VLOOKUP(AU49,'【記載例】シフト記号表（勤務時間帯）'!$C$6:$U$35,19,0))</f>
        <v/>
      </c>
      <c r="AV51" s="303" t="str">
        <f>IF(AV49="","",VLOOKUP(AV49,'【記載例】シフト記号表（勤務時間帯）'!$C$6:$U$35,19,0))</f>
        <v/>
      </c>
      <c r="AW51" s="303" t="str">
        <f>IF(AW49="","",VLOOKUP(AW49,'【記載例】シフト記号表（勤務時間帯）'!$C$6:$U$35,19,0))</f>
        <v/>
      </c>
      <c r="AX51" s="305">
        <f>IF($BB$3="４週",SUM(S51:AT51),IF($BB$3="暦月",SUM(S51:AW51),""))</f>
        <v>48</v>
      </c>
      <c r="AY51" s="305"/>
      <c r="AZ51" s="306">
        <f>IF($BB$3="４週",AX51/4,IF($BB$3="暦月",))</f>
        <v>12</v>
      </c>
      <c r="BA51" s="306"/>
      <c r="BB51" s="314"/>
      <c r="BC51" s="314"/>
      <c r="BD51" s="314"/>
      <c r="BE51" s="314"/>
      <c r="BF51" s="314"/>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278">
        <f>B49+1</f>
        <v>11</v>
      </c>
      <c r="C52" s="313" t="s">
        <v>20</v>
      </c>
      <c r="D52" s="313"/>
      <c r="E52" s="313"/>
      <c r="F52" s="160"/>
      <c r="G52" s="161" t="s">
        <v>31</v>
      </c>
      <c r="H52" s="308" t="s">
        <v>159</v>
      </c>
      <c r="I52" s="308"/>
      <c r="J52" s="308"/>
      <c r="K52" s="308"/>
      <c r="L52" s="309" t="s">
        <v>156</v>
      </c>
      <c r="M52" s="309"/>
      <c r="N52" s="309"/>
      <c r="O52" s="309"/>
      <c r="P52" s="310" t="s">
        <v>95</v>
      </c>
      <c r="Q52" s="310"/>
      <c r="R52" s="310"/>
      <c r="S52" s="138"/>
      <c r="T52" s="139" t="s">
        <v>143</v>
      </c>
      <c r="U52" s="139"/>
      <c r="V52" s="139"/>
      <c r="W52" s="139" t="s">
        <v>143</v>
      </c>
      <c r="X52" s="139"/>
      <c r="Y52" s="140" t="s">
        <v>143</v>
      </c>
      <c r="Z52" s="138"/>
      <c r="AA52" s="139" t="s">
        <v>143</v>
      </c>
      <c r="AB52" s="139"/>
      <c r="AC52" s="139"/>
      <c r="AD52" s="139" t="s">
        <v>143</v>
      </c>
      <c r="AE52" s="139"/>
      <c r="AF52" s="140" t="s">
        <v>143</v>
      </c>
      <c r="AG52" s="138"/>
      <c r="AH52" s="139" t="s">
        <v>143</v>
      </c>
      <c r="AI52" s="139"/>
      <c r="AJ52" s="139"/>
      <c r="AK52" s="139" t="s">
        <v>143</v>
      </c>
      <c r="AL52" s="139"/>
      <c r="AM52" s="140" t="s">
        <v>143</v>
      </c>
      <c r="AN52" s="138"/>
      <c r="AO52" s="139" t="s">
        <v>143</v>
      </c>
      <c r="AP52" s="139"/>
      <c r="AQ52" s="139"/>
      <c r="AR52" s="139" t="s">
        <v>143</v>
      </c>
      <c r="AS52" s="139"/>
      <c r="AT52" s="140" t="s">
        <v>143</v>
      </c>
      <c r="AU52" s="138"/>
      <c r="AV52" s="139"/>
      <c r="AW52" s="139"/>
      <c r="AX52" s="311"/>
      <c r="AY52" s="311"/>
      <c r="AZ52" s="312"/>
      <c r="BA52" s="312"/>
      <c r="BB52" s="314" t="s">
        <v>18</v>
      </c>
      <c r="BC52" s="314"/>
      <c r="BD52" s="314"/>
      <c r="BE52" s="314"/>
      <c r="BF52" s="314"/>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278"/>
      <c r="C53" s="313"/>
      <c r="D53" s="313"/>
      <c r="E53" s="313"/>
      <c r="F53" s="144"/>
      <c r="G53" s="161"/>
      <c r="H53" s="308"/>
      <c r="I53" s="308"/>
      <c r="J53" s="308"/>
      <c r="K53" s="308"/>
      <c r="L53" s="309"/>
      <c r="M53" s="309"/>
      <c r="N53" s="309"/>
      <c r="O53" s="309"/>
      <c r="P53" s="295" t="s">
        <v>96</v>
      </c>
      <c r="Q53" s="295"/>
      <c r="R53" s="295"/>
      <c r="S53" s="296" t="str">
        <f>IF(S52="","",VLOOKUP(S52,'【記載例】シフト記号表（勤務時間帯）'!$C$6:$K$35,9,0))</f>
        <v/>
      </c>
      <c r="T53" s="297">
        <f>IF(T52="","",VLOOKUP(T52,'【記載例】シフト記号表（勤務時間帯）'!$C$6:$K$35,9,0))</f>
        <v>4</v>
      </c>
      <c r="U53" s="297" t="str">
        <f>IF(U52="","",VLOOKUP(U52,'【記載例】シフト記号表（勤務時間帯）'!$C$6:$K$35,9,0))</f>
        <v/>
      </c>
      <c r="V53" s="297" t="str">
        <f>IF(V52="","",VLOOKUP(V52,'【記載例】シフト記号表（勤務時間帯）'!$C$6:$K$35,9,0))</f>
        <v/>
      </c>
      <c r="W53" s="297">
        <f>IF(W52="","",VLOOKUP(W52,'【記載例】シフト記号表（勤務時間帯）'!$C$6:$K$35,9,0))</f>
        <v>4</v>
      </c>
      <c r="X53" s="297" t="str">
        <f>IF(X52="","",VLOOKUP(X52,'【記載例】シフト記号表（勤務時間帯）'!$C$6:$K$35,9,0))</f>
        <v/>
      </c>
      <c r="Y53" s="298">
        <f>IF(Y52="","",VLOOKUP(Y52,'【記載例】シフト記号表（勤務時間帯）'!$C$6:$K$35,9,0))</f>
        <v>4</v>
      </c>
      <c r="Z53" s="296" t="str">
        <f>IF(Z52="","",VLOOKUP(Z52,'【記載例】シフト記号表（勤務時間帯）'!$C$6:$K$35,9,0))</f>
        <v/>
      </c>
      <c r="AA53" s="297">
        <f>IF(AA52="","",VLOOKUP(AA52,'【記載例】シフト記号表（勤務時間帯）'!$C$6:$K$35,9,0))</f>
        <v>4</v>
      </c>
      <c r="AB53" s="297" t="str">
        <f>IF(AB52="","",VLOOKUP(AB52,'【記載例】シフト記号表（勤務時間帯）'!$C$6:$K$35,9,0))</f>
        <v/>
      </c>
      <c r="AC53" s="297" t="str">
        <f>IF(AC52="","",VLOOKUP(AC52,'【記載例】シフト記号表（勤務時間帯）'!$C$6:$K$35,9,0))</f>
        <v/>
      </c>
      <c r="AD53" s="297">
        <f>IF(AD52="","",VLOOKUP(AD52,'【記載例】シフト記号表（勤務時間帯）'!$C$6:$K$35,9,0))</f>
        <v>4</v>
      </c>
      <c r="AE53" s="297" t="str">
        <f>IF(AE52="","",VLOOKUP(AE52,'【記載例】シフト記号表（勤務時間帯）'!$C$6:$K$35,9,0))</f>
        <v/>
      </c>
      <c r="AF53" s="298">
        <f>IF(AF52="","",VLOOKUP(AF52,'【記載例】シフト記号表（勤務時間帯）'!$C$6:$K$35,9,0))</f>
        <v>4</v>
      </c>
      <c r="AG53" s="296" t="str">
        <f>IF(AG52="","",VLOOKUP(AG52,'【記載例】シフト記号表（勤務時間帯）'!$C$6:$K$35,9,0))</f>
        <v/>
      </c>
      <c r="AH53" s="297">
        <f>IF(AH52="","",VLOOKUP(AH52,'【記載例】シフト記号表（勤務時間帯）'!$C$6:$K$35,9,0))</f>
        <v>4</v>
      </c>
      <c r="AI53" s="297" t="str">
        <f>IF(AI52="","",VLOOKUP(AI52,'【記載例】シフト記号表（勤務時間帯）'!$C$6:$K$35,9,0))</f>
        <v/>
      </c>
      <c r="AJ53" s="297" t="str">
        <f>IF(AJ52="","",VLOOKUP(AJ52,'【記載例】シフト記号表（勤務時間帯）'!$C$6:$K$35,9,0))</f>
        <v/>
      </c>
      <c r="AK53" s="297">
        <f>IF(AK52="","",VLOOKUP(AK52,'【記載例】シフト記号表（勤務時間帯）'!$C$6:$K$35,9,0))</f>
        <v>4</v>
      </c>
      <c r="AL53" s="297" t="str">
        <f>IF(AL52="","",VLOOKUP(AL52,'【記載例】シフト記号表（勤務時間帯）'!$C$6:$K$35,9,0))</f>
        <v/>
      </c>
      <c r="AM53" s="298">
        <f>IF(AM52="","",VLOOKUP(AM52,'【記載例】シフト記号表（勤務時間帯）'!$C$6:$K$35,9,0))</f>
        <v>4</v>
      </c>
      <c r="AN53" s="296" t="str">
        <f>IF(AN52="","",VLOOKUP(AN52,'【記載例】シフト記号表（勤務時間帯）'!$C$6:$K$35,9,0))</f>
        <v/>
      </c>
      <c r="AO53" s="297">
        <f>IF(AO52="","",VLOOKUP(AO52,'【記載例】シフト記号表（勤務時間帯）'!$C$6:$K$35,9,0))</f>
        <v>4</v>
      </c>
      <c r="AP53" s="297" t="str">
        <f>IF(AP52="","",VLOOKUP(AP52,'【記載例】シフト記号表（勤務時間帯）'!$C$6:$K$35,9,0))</f>
        <v/>
      </c>
      <c r="AQ53" s="297" t="str">
        <f>IF(AQ52="","",VLOOKUP(AQ52,'【記載例】シフト記号表（勤務時間帯）'!$C$6:$K$35,9,0))</f>
        <v/>
      </c>
      <c r="AR53" s="297">
        <f>IF(AR52="","",VLOOKUP(AR52,'【記載例】シフト記号表（勤務時間帯）'!$C$6:$K$35,9,0))</f>
        <v>4</v>
      </c>
      <c r="AS53" s="297" t="str">
        <f>IF(AS52="","",VLOOKUP(AS52,'【記載例】シフト記号表（勤務時間帯）'!$C$6:$K$35,9,0))</f>
        <v/>
      </c>
      <c r="AT53" s="298">
        <f>IF(AT52="","",VLOOKUP(AT52,'【記載例】シフト記号表（勤務時間帯）'!$C$6:$K$35,9,0))</f>
        <v>4</v>
      </c>
      <c r="AU53" s="296" t="str">
        <f>IF(AU52="","",VLOOKUP(AU52,'【記載例】シフト記号表（勤務時間帯）'!$C$6:$K$35,9,0))</f>
        <v/>
      </c>
      <c r="AV53" s="297" t="str">
        <f>IF(AV52="","",VLOOKUP(AV52,'【記載例】シフト記号表（勤務時間帯）'!$C$6:$K$35,9,0))</f>
        <v/>
      </c>
      <c r="AW53" s="297" t="str">
        <f>IF(AW52="","",VLOOKUP(AW52,'【記載例】シフト記号表（勤務時間帯）'!$C$6:$K$35,9,0))</f>
        <v/>
      </c>
      <c r="AX53" s="299">
        <f>IF($BB$3="４週",SUM(S53:AT53),IF($BB$3="暦月",SUM(S53:AW53),""))</f>
        <v>48</v>
      </c>
      <c r="AY53" s="299"/>
      <c r="AZ53" s="300">
        <f>IF($BB$3="４週",AX53/4,IF($BB$3="暦月",))</f>
        <v>12</v>
      </c>
      <c r="BA53" s="300"/>
      <c r="BB53" s="314"/>
      <c r="BC53" s="314"/>
      <c r="BD53" s="314"/>
      <c r="BE53" s="314"/>
      <c r="BF53" s="314"/>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278"/>
      <c r="C54" s="313"/>
      <c r="D54" s="313"/>
      <c r="E54" s="313"/>
      <c r="F54" s="144" t="str">
        <f>C52</f>
        <v>機能訓練指導員</v>
      </c>
      <c r="G54" s="161"/>
      <c r="H54" s="308"/>
      <c r="I54" s="308"/>
      <c r="J54" s="308"/>
      <c r="K54" s="308"/>
      <c r="L54" s="309"/>
      <c r="M54" s="309"/>
      <c r="N54" s="309"/>
      <c r="O54" s="309"/>
      <c r="P54" s="301" t="s">
        <v>97</v>
      </c>
      <c r="Q54" s="301"/>
      <c r="R54" s="301"/>
      <c r="S54" s="302" t="str">
        <f>IF(S52="","",VLOOKUP(S52,'【記載例】シフト記号表（勤務時間帯）'!$C$6:$U$35,19,0))</f>
        <v/>
      </c>
      <c r="T54" s="303">
        <f>IF(T52="","",VLOOKUP(T52,'【記載例】シフト記号表（勤務時間帯）'!$C$6:$U$35,19,0))</f>
        <v>3</v>
      </c>
      <c r="U54" s="303" t="str">
        <f>IF(U52="","",VLOOKUP(U52,'【記載例】シフト記号表（勤務時間帯）'!$C$6:$U$35,19,0))</f>
        <v/>
      </c>
      <c r="V54" s="303" t="str">
        <f>IF(V52="","",VLOOKUP(V52,'【記載例】シフト記号表（勤務時間帯）'!$C$6:$U$35,19,0))</f>
        <v/>
      </c>
      <c r="W54" s="303">
        <f>IF(W52="","",VLOOKUP(W52,'【記載例】シフト記号表（勤務時間帯）'!$C$6:$U$35,19,0))</f>
        <v>3</v>
      </c>
      <c r="X54" s="303" t="str">
        <f>IF(X52="","",VLOOKUP(X52,'【記載例】シフト記号表（勤務時間帯）'!$C$6:$U$35,19,0))</f>
        <v/>
      </c>
      <c r="Y54" s="304">
        <f>IF(Y52="","",VLOOKUP(Y52,'【記載例】シフト記号表（勤務時間帯）'!$C$6:$U$35,19,0))</f>
        <v>3</v>
      </c>
      <c r="Z54" s="302" t="str">
        <f>IF(Z52="","",VLOOKUP(Z52,'【記載例】シフト記号表（勤務時間帯）'!$C$6:$U$35,19,0))</f>
        <v/>
      </c>
      <c r="AA54" s="303">
        <f>IF(AA52="","",VLOOKUP(AA52,'【記載例】シフト記号表（勤務時間帯）'!$C$6:$U$35,19,0))</f>
        <v>3</v>
      </c>
      <c r="AB54" s="303" t="str">
        <f>IF(AB52="","",VLOOKUP(AB52,'【記載例】シフト記号表（勤務時間帯）'!$C$6:$U$35,19,0))</f>
        <v/>
      </c>
      <c r="AC54" s="303" t="str">
        <f>IF(AC52="","",VLOOKUP(AC52,'【記載例】シフト記号表（勤務時間帯）'!$C$6:$U$35,19,0))</f>
        <v/>
      </c>
      <c r="AD54" s="303">
        <f>IF(AD52="","",VLOOKUP(AD52,'【記載例】シフト記号表（勤務時間帯）'!$C$6:$U$35,19,0))</f>
        <v>3</v>
      </c>
      <c r="AE54" s="303" t="str">
        <f>IF(AE52="","",VLOOKUP(AE52,'【記載例】シフト記号表（勤務時間帯）'!$C$6:$U$35,19,0))</f>
        <v/>
      </c>
      <c r="AF54" s="304">
        <f>IF(AF52="","",VLOOKUP(AF52,'【記載例】シフト記号表（勤務時間帯）'!$C$6:$U$35,19,0))</f>
        <v>3</v>
      </c>
      <c r="AG54" s="302" t="str">
        <f>IF(AG52="","",VLOOKUP(AG52,'【記載例】シフト記号表（勤務時間帯）'!$C$6:$U$35,19,0))</f>
        <v/>
      </c>
      <c r="AH54" s="303">
        <f>IF(AH52="","",VLOOKUP(AH52,'【記載例】シフト記号表（勤務時間帯）'!$C$6:$U$35,19,0))</f>
        <v>3</v>
      </c>
      <c r="AI54" s="303" t="str">
        <f>IF(AI52="","",VLOOKUP(AI52,'【記載例】シフト記号表（勤務時間帯）'!$C$6:$U$35,19,0))</f>
        <v/>
      </c>
      <c r="AJ54" s="303" t="str">
        <f>IF(AJ52="","",VLOOKUP(AJ52,'【記載例】シフト記号表（勤務時間帯）'!$C$6:$U$35,19,0))</f>
        <v/>
      </c>
      <c r="AK54" s="303">
        <f>IF(AK52="","",VLOOKUP(AK52,'【記載例】シフト記号表（勤務時間帯）'!$C$6:$U$35,19,0))</f>
        <v>3</v>
      </c>
      <c r="AL54" s="303" t="str">
        <f>IF(AL52="","",VLOOKUP(AL52,'【記載例】シフト記号表（勤務時間帯）'!$C$6:$U$35,19,0))</f>
        <v/>
      </c>
      <c r="AM54" s="304">
        <f>IF(AM52="","",VLOOKUP(AM52,'【記載例】シフト記号表（勤務時間帯）'!$C$6:$U$35,19,0))</f>
        <v>3</v>
      </c>
      <c r="AN54" s="302" t="str">
        <f>IF(AN52="","",VLOOKUP(AN52,'【記載例】シフト記号表（勤務時間帯）'!$C$6:$U$35,19,0))</f>
        <v/>
      </c>
      <c r="AO54" s="303">
        <f>IF(AO52="","",VLOOKUP(AO52,'【記載例】シフト記号表（勤務時間帯）'!$C$6:$U$35,19,0))</f>
        <v>3</v>
      </c>
      <c r="AP54" s="303" t="str">
        <f>IF(AP52="","",VLOOKUP(AP52,'【記載例】シフト記号表（勤務時間帯）'!$C$6:$U$35,19,0))</f>
        <v/>
      </c>
      <c r="AQ54" s="303" t="str">
        <f>IF(AQ52="","",VLOOKUP(AQ52,'【記載例】シフト記号表（勤務時間帯）'!$C$6:$U$35,19,0))</f>
        <v/>
      </c>
      <c r="AR54" s="303">
        <f>IF(AR52="","",VLOOKUP(AR52,'【記載例】シフト記号表（勤務時間帯）'!$C$6:$U$35,19,0))</f>
        <v>3</v>
      </c>
      <c r="AS54" s="303" t="str">
        <f>IF(AS52="","",VLOOKUP(AS52,'【記載例】シフト記号表（勤務時間帯）'!$C$6:$U$35,19,0))</f>
        <v/>
      </c>
      <c r="AT54" s="304">
        <f>IF(AT52="","",VLOOKUP(AT52,'【記載例】シフト記号表（勤務時間帯）'!$C$6:$U$35,19,0))</f>
        <v>3</v>
      </c>
      <c r="AU54" s="302" t="str">
        <f>IF(AU52="","",VLOOKUP(AU52,'【記載例】シフト記号表（勤務時間帯）'!$C$6:$U$35,19,0))</f>
        <v/>
      </c>
      <c r="AV54" s="303" t="str">
        <f>IF(AV52="","",VLOOKUP(AV52,'【記載例】シフト記号表（勤務時間帯）'!$C$6:$U$35,19,0))</f>
        <v/>
      </c>
      <c r="AW54" s="303" t="str">
        <f>IF(AW52="","",VLOOKUP(AW52,'【記載例】シフト記号表（勤務時間帯）'!$C$6:$U$35,19,0))</f>
        <v/>
      </c>
      <c r="AX54" s="305">
        <f>IF($BB$3="４週",SUM(S54:AT54),IF($BB$3="暦月",SUM(S54:AW54),""))</f>
        <v>36</v>
      </c>
      <c r="AY54" s="305"/>
      <c r="AZ54" s="306">
        <f>IF($BB$3="４週",AX54/4,IF($BB$3="暦月",))</f>
        <v>9</v>
      </c>
      <c r="BA54" s="306"/>
      <c r="BB54" s="314"/>
      <c r="BC54" s="314"/>
      <c r="BD54" s="314"/>
      <c r="BE54" s="314"/>
      <c r="BF54" s="31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278">
        <f>B52+1</f>
        <v>12</v>
      </c>
      <c r="C55" s="313"/>
      <c r="D55" s="313"/>
      <c r="E55" s="313"/>
      <c r="F55" s="160"/>
      <c r="G55" s="161"/>
      <c r="H55" s="308"/>
      <c r="I55" s="308"/>
      <c r="J55" s="308"/>
      <c r="K55" s="308"/>
      <c r="L55" s="163"/>
      <c r="M55" s="163"/>
      <c r="N55" s="163"/>
      <c r="O55" s="163"/>
      <c r="P55" s="310" t="s">
        <v>95</v>
      </c>
      <c r="Q55" s="310"/>
      <c r="R55" s="310"/>
      <c r="S55" s="138"/>
      <c r="T55" s="139"/>
      <c r="U55" s="139"/>
      <c r="V55" s="139"/>
      <c r="W55" s="139"/>
      <c r="X55" s="139"/>
      <c r="Y55" s="140"/>
      <c r="Z55" s="138"/>
      <c r="AA55" s="139"/>
      <c r="AB55" s="139"/>
      <c r="AC55" s="139"/>
      <c r="AD55" s="139"/>
      <c r="AE55" s="139"/>
      <c r="AF55" s="140"/>
      <c r="AG55" s="138"/>
      <c r="AH55" s="139"/>
      <c r="AI55" s="139"/>
      <c r="AJ55" s="139"/>
      <c r="AK55" s="139"/>
      <c r="AL55" s="139"/>
      <c r="AM55" s="140"/>
      <c r="AN55" s="138"/>
      <c r="AO55" s="139"/>
      <c r="AP55" s="139"/>
      <c r="AQ55" s="139"/>
      <c r="AR55" s="139"/>
      <c r="AS55" s="139"/>
      <c r="AT55" s="140"/>
      <c r="AU55" s="138"/>
      <c r="AV55" s="139"/>
      <c r="AW55" s="139"/>
      <c r="AX55" s="311"/>
      <c r="AY55" s="311"/>
      <c r="AZ55" s="312"/>
      <c r="BA55" s="312"/>
      <c r="BB55" s="169"/>
      <c r="BC55" s="169"/>
      <c r="BD55" s="169"/>
      <c r="BE55" s="169"/>
      <c r="BF55" s="169"/>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278"/>
      <c r="C56" s="313"/>
      <c r="D56" s="313"/>
      <c r="E56" s="313"/>
      <c r="F56" s="144"/>
      <c r="G56" s="161"/>
      <c r="H56" s="308"/>
      <c r="I56" s="308"/>
      <c r="J56" s="308"/>
      <c r="K56" s="308"/>
      <c r="L56" s="163"/>
      <c r="M56" s="163"/>
      <c r="N56" s="163"/>
      <c r="O56" s="163"/>
      <c r="P56" s="295" t="s">
        <v>96</v>
      </c>
      <c r="Q56" s="295"/>
      <c r="R56" s="295"/>
      <c r="S56" s="296" t="str">
        <f>IF(S55="","",VLOOKUP(S55,'【記載例】シフト記号表（勤務時間帯）'!$C$6:$K$35,9,0))</f>
        <v/>
      </c>
      <c r="T56" s="297" t="str">
        <f>IF(T55="","",VLOOKUP(T55,'【記載例】シフト記号表（勤務時間帯）'!$C$6:$K$35,9,0))</f>
        <v/>
      </c>
      <c r="U56" s="297" t="str">
        <f>IF(U55="","",VLOOKUP(U55,'【記載例】シフト記号表（勤務時間帯）'!$C$6:$K$35,9,0))</f>
        <v/>
      </c>
      <c r="V56" s="297" t="str">
        <f>IF(V55="","",VLOOKUP(V55,'【記載例】シフト記号表（勤務時間帯）'!$C$6:$K$35,9,0))</f>
        <v/>
      </c>
      <c r="W56" s="297" t="str">
        <f>IF(W55="","",VLOOKUP(W55,'【記載例】シフト記号表（勤務時間帯）'!$C$6:$K$35,9,0))</f>
        <v/>
      </c>
      <c r="X56" s="297" t="str">
        <f>IF(X55="","",VLOOKUP(X55,'【記載例】シフト記号表（勤務時間帯）'!$C$6:$K$35,9,0))</f>
        <v/>
      </c>
      <c r="Y56" s="298" t="str">
        <f>IF(Y55="","",VLOOKUP(Y55,'【記載例】シフト記号表（勤務時間帯）'!$C$6:$K$35,9,0))</f>
        <v/>
      </c>
      <c r="Z56" s="296" t="str">
        <f>IF(Z55="","",VLOOKUP(Z55,'【記載例】シフト記号表（勤務時間帯）'!$C$6:$K$35,9,0))</f>
        <v/>
      </c>
      <c r="AA56" s="297" t="str">
        <f>IF(AA55="","",VLOOKUP(AA55,'【記載例】シフト記号表（勤務時間帯）'!$C$6:$K$35,9,0))</f>
        <v/>
      </c>
      <c r="AB56" s="297" t="str">
        <f>IF(AB55="","",VLOOKUP(AB55,'【記載例】シフト記号表（勤務時間帯）'!$C$6:$K$35,9,0))</f>
        <v/>
      </c>
      <c r="AC56" s="297" t="str">
        <f>IF(AC55="","",VLOOKUP(AC55,'【記載例】シフト記号表（勤務時間帯）'!$C$6:$K$35,9,0))</f>
        <v/>
      </c>
      <c r="AD56" s="297" t="str">
        <f>IF(AD55="","",VLOOKUP(AD55,'【記載例】シフト記号表（勤務時間帯）'!$C$6:$K$35,9,0))</f>
        <v/>
      </c>
      <c r="AE56" s="297" t="str">
        <f>IF(AE55="","",VLOOKUP(AE55,'【記載例】シフト記号表（勤務時間帯）'!$C$6:$K$35,9,0))</f>
        <v/>
      </c>
      <c r="AF56" s="298" t="str">
        <f>IF(AF55="","",VLOOKUP(AF55,'【記載例】シフト記号表（勤務時間帯）'!$C$6:$K$35,9,0))</f>
        <v/>
      </c>
      <c r="AG56" s="296" t="str">
        <f>IF(AG55="","",VLOOKUP(AG55,'【記載例】シフト記号表（勤務時間帯）'!$C$6:$K$35,9,0))</f>
        <v/>
      </c>
      <c r="AH56" s="297" t="str">
        <f>IF(AH55="","",VLOOKUP(AH55,'【記載例】シフト記号表（勤務時間帯）'!$C$6:$K$35,9,0))</f>
        <v/>
      </c>
      <c r="AI56" s="297" t="str">
        <f>IF(AI55="","",VLOOKUP(AI55,'【記載例】シフト記号表（勤務時間帯）'!$C$6:$K$35,9,0))</f>
        <v/>
      </c>
      <c r="AJ56" s="297" t="str">
        <f>IF(AJ55="","",VLOOKUP(AJ55,'【記載例】シフト記号表（勤務時間帯）'!$C$6:$K$35,9,0))</f>
        <v/>
      </c>
      <c r="AK56" s="297" t="str">
        <f>IF(AK55="","",VLOOKUP(AK55,'【記載例】シフト記号表（勤務時間帯）'!$C$6:$K$35,9,0))</f>
        <v/>
      </c>
      <c r="AL56" s="297" t="str">
        <f>IF(AL55="","",VLOOKUP(AL55,'【記載例】シフト記号表（勤務時間帯）'!$C$6:$K$35,9,0))</f>
        <v/>
      </c>
      <c r="AM56" s="298" t="str">
        <f>IF(AM55="","",VLOOKUP(AM55,'【記載例】シフト記号表（勤務時間帯）'!$C$6:$K$35,9,0))</f>
        <v/>
      </c>
      <c r="AN56" s="296" t="str">
        <f>IF(AN55="","",VLOOKUP(AN55,'【記載例】シフト記号表（勤務時間帯）'!$C$6:$K$35,9,0))</f>
        <v/>
      </c>
      <c r="AO56" s="297" t="str">
        <f>IF(AO55="","",VLOOKUP(AO55,'【記載例】シフト記号表（勤務時間帯）'!$C$6:$K$35,9,0))</f>
        <v/>
      </c>
      <c r="AP56" s="297" t="str">
        <f>IF(AP55="","",VLOOKUP(AP55,'【記載例】シフト記号表（勤務時間帯）'!$C$6:$K$35,9,0))</f>
        <v/>
      </c>
      <c r="AQ56" s="297" t="str">
        <f>IF(AQ55="","",VLOOKUP(AQ55,'【記載例】シフト記号表（勤務時間帯）'!$C$6:$K$35,9,0))</f>
        <v/>
      </c>
      <c r="AR56" s="297" t="str">
        <f>IF(AR55="","",VLOOKUP(AR55,'【記載例】シフト記号表（勤務時間帯）'!$C$6:$K$35,9,0))</f>
        <v/>
      </c>
      <c r="AS56" s="297" t="str">
        <f>IF(AS55="","",VLOOKUP(AS55,'【記載例】シフト記号表（勤務時間帯）'!$C$6:$K$35,9,0))</f>
        <v/>
      </c>
      <c r="AT56" s="298" t="str">
        <f>IF(AT55="","",VLOOKUP(AT55,'【記載例】シフト記号表（勤務時間帯）'!$C$6:$K$35,9,0))</f>
        <v/>
      </c>
      <c r="AU56" s="296" t="str">
        <f>IF(AU55="","",VLOOKUP(AU55,'【記載例】シフト記号表（勤務時間帯）'!$C$6:$K$35,9,0))</f>
        <v/>
      </c>
      <c r="AV56" s="297" t="str">
        <f>IF(AV55="","",VLOOKUP(AV55,'【記載例】シフト記号表（勤務時間帯）'!$C$6:$K$35,9,0))</f>
        <v/>
      </c>
      <c r="AW56" s="297" t="str">
        <f>IF(AW55="","",VLOOKUP(AW55,'【記載例】シフト記号表（勤務時間帯）'!$C$6:$K$35,9,0))</f>
        <v/>
      </c>
      <c r="AX56" s="299">
        <f>IF($BB$3="４週",SUM(S56:AT56),IF($BB$3="暦月",SUM(S56:AW56),""))</f>
        <v>0</v>
      </c>
      <c r="AY56" s="299"/>
      <c r="AZ56" s="300">
        <f>IF($BB$3="４週",AX56/4,IF($BB$3="暦月",))</f>
        <v>0</v>
      </c>
      <c r="BA56" s="300"/>
      <c r="BB56" s="169"/>
      <c r="BC56" s="169"/>
      <c r="BD56" s="169"/>
      <c r="BE56" s="169"/>
      <c r="BF56" s="169"/>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278"/>
      <c r="C57" s="313"/>
      <c r="D57" s="313"/>
      <c r="E57" s="313"/>
      <c r="F57" s="144">
        <f>C55</f>
        <v>0</v>
      </c>
      <c r="G57" s="161"/>
      <c r="H57" s="308"/>
      <c r="I57" s="308"/>
      <c r="J57" s="308"/>
      <c r="K57" s="308"/>
      <c r="L57" s="163"/>
      <c r="M57" s="163"/>
      <c r="N57" s="163"/>
      <c r="O57" s="163"/>
      <c r="P57" s="301" t="s">
        <v>97</v>
      </c>
      <c r="Q57" s="301"/>
      <c r="R57" s="301"/>
      <c r="S57" s="302" t="str">
        <f>IF(S55="","",VLOOKUP(S55,'【記載例】シフト記号表（勤務時間帯）'!$C$6:$U$35,19,0))</f>
        <v/>
      </c>
      <c r="T57" s="303" t="str">
        <f>IF(T55="","",VLOOKUP(T55,'【記載例】シフト記号表（勤務時間帯）'!$C$6:$U$35,19,0))</f>
        <v/>
      </c>
      <c r="U57" s="303" t="str">
        <f>IF(U55="","",VLOOKUP(U55,'【記載例】シフト記号表（勤務時間帯）'!$C$6:$U$35,19,0))</f>
        <v/>
      </c>
      <c r="V57" s="303" t="str">
        <f>IF(V55="","",VLOOKUP(V55,'【記載例】シフト記号表（勤務時間帯）'!$C$6:$U$35,19,0))</f>
        <v/>
      </c>
      <c r="W57" s="303" t="str">
        <f>IF(W55="","",VLOOKUP(W55,'【記載例】シフト記号表（勤務時間帯）'!$C$6:$U$35,19,0))</f>
        <v/>
      </c>
      <c r="X57" s="303" t="str">
        <f>IF(X55="","",VLOOKUP(X55,'【記載例】シフト記号表（勤務時間帯）'!$C$6:$U$35,19,0))</f>
        <v/>
      </c>
      <c r="Y57" s="304" t="str">
        <f>IF(Y55="","",VLOOKUP(Y55,'【記載例】シフト記号表（勤務時間帯）'!$C$6:$U$35,19,0))</f>
        <v/>
      </c>
      <c r="Z57" s="302" t="str">
        <f>IF(Z55="","",VLOOKUP(Z55,'【記載例】シフト記号表（勤務時間帯）'!$C$6:$U$35,19,0))</f>
        <v/>
      </c>
      <c r="AA57" s="303" t="str">
        <f>IF(AA55="","",VLOOKUP(AA55,'【記載例】シフト記号表（勤務時間帯）'!$C$6:$U$35,19,0))</f>
        <v/>
      </c>
      <c r="AB57" s="303" t="str">
        <f>IF(AB55="","",VLOOKUP(AB55,'【記載例】シフト記号表（勤務時間帯）'!$C$6:$U$35,19,0))</f>
        <v/>
      </c>
      <c r="AC57" s="303" t="str">
        <f>IF(AC55="","",VLOOKUP(AC55,'【記載例】シフト記号表（勤務時間帯）'!$C$6:$U$35,19,0))</f>
        <v/>
      </c>
      <c r="AD57" s="303" t="str">
        <f>IF(AD55="","",VLOOKUP(AD55,'【記載例】シフト記号表（勤務時間帯）'!$C$6:$U$35,19,0))</f>
        <v/>
      </c>
      <c r="AE57" s="303" t="str">
        <f>IF(AE55="","",VLOOKUP(AE55,'【記載例】シフト記号表（勤務時間帯）'!$C$6:$U$35,19,0))</f>
        <v/>
      </c>
      <c r="AF57" s="304" t="str">
        <f>IF(AF55="","",VLOOKUP(AF55,'【記載例】シフト記号表（勤務時間帯）'!$C$6:$U$35,19,0))</f>
        <v/>
      </c>
      <c r="AG57" s="302" t="str">
        <f>IF(AG55="","",VLOOKUP(AG55,'【記載例】シフト記号表（勤務時間帯）'!$C$6:$U$35,19,0))</f>
        <v/>
      </c>
      <c r="AH57" s="303" t="str">
        <f>IF(AH55="","",VLOOKUP(AH55,'【記載例】シフト記号表（勤務時間帯）'!$C$6:$U$35,19,0))</f>
        <v/>
      </c>
      <c r="AI57" s="303" t="str">
        <f>IF(AI55="","",VLOOKUP(AI55,'【記載例】シフト記号表（勤務時間帯）'!$C$6:$U$35,19,0))</f>
        <v/>
      </c>
      <c r="AJ57" s="303" t="str">
        <f>IF(AJ55="","",VLOOKUP(AJ55,'【記載例】シフト記号表（勤務時間帯）'!$C$6:$U$35,19,0))</f>
        <v/>
      </c>
      <c r="AK57" s="303" t="str">
        <f>IF(AK55="","",VLOOKUP(AK55,'【記載例】シフト記号表（勤務時間帯）'!$C$6:$U$35,19,0))</f>
        <v/>
      </c>
      <c r="AL57" s="303" t="str">
        <f>IF(AL55="","",VLOOKUP(AL55,'【記載例】シフト記号表（勤務時間帯）'!$C$6:$U$35,19,0))</f>
        <v/>
      </c>
      <c r="AM57" s="304" t="str">
        <f>IF(AM55="","",VLOOKUP(AM55,'【記載例】シフト記号表（勤務時間帯）'!$C$6:$U$35,19,0))</f>
        <v/>
      </c>
      <c r="AN57" s="302" t="str">
        <f>IF(AN55="","",VLOOKUP(AN55,'【記載例】シフト記号表（勤務時間帯）'!$C$6:$U$35,19,0))</f>
        <v/>
      </c>
      <c r="AO57" s="303" t="str">
        <f>IF(AO55="","",VLOOKUP(AO55,'【記載例】シフト記号表（勤務時間帯）'!$C$6:$U$35,19,0))</f>
        <v/>
      </c>
      <c r="AP57" s="303" t="str">
        <f>IF(AP55="","",VLOOKUP(AP55,'【記載例】シフト記号表（勤務時間帯）'!$C$6:$U$35,19,0))</f>
        <v/>
      </c>
      <c r="AQ57" s="303" t="str">
        <f>IF(AQ55="","",VLOOKUP(AQ55,'【記載例】シフト記号表（勤務時間帯）'!$C$6:$U$35,19,0))</f>
        <v/>
      </c>
      <c r="AR57" s="303" t="str">
        <f>IF(AR55="","",VLOOKUP(AR55,'【記載例】シフト記号表（勤務時間帯）'!$C$6:$U$35,19,0))</f>
        <v/>
      </c>
      <c r="AS57" s="303" t="str">
        <f>IF(AS55="","",VLOOKUP(AS55,'【記載例】シフト記号表（勤務時間帯）'!$C$6:$U$35,19,0))</f>
        <v/>
      </c>
      <c r="AT57" s="304" t="str">
        <f>IF(AT55="","",VLOOKUP(AT55,'【記載例】シフト記号表（勤務時間帯）'!$C$6:$U$35,19,0))</f>
        <v/>
      </c>
      <c r="AU57" s="302" t="str">
        <f>IF(AU55="","",VLOOKUP(AU55,'【記載例】シフト記号表（勤務時間帯）'!$C$6:$U$35,19,0))</f>
        <v/>
      </c>
      <c r="AV57" s="303" t="str">
        <f>IF(AV55="","",VLOOKUP(AV55,'【記載例】シフト記号表（勤務時間帯）'!$C$6:$U$35,19,0))</f>
        <v/>
      </c>
      <c r="AW57" s="303" t="str">
        <f>IF(AW55="","",VLOOKUP(AW55,'【記載例】シフト記号表（勤務時間帯）'!$C$6:$U$35,19,0))</f>
        <v/>
      </c>
      <c r="AX57" s="305">
        <f>IF($BB$3="４週",SUM(S57:AT57),IF($BB$3="暦月",SUM(S57:AW57),""))</f>
        <v>0</v>
      </c>
      <c r="AY57" s="305"/>
      <c r="AZ57" s="306">
        <f>IF($BB$3="４週",AX57/4,IF($BB$3="暦月",))</f>
        <v>0</v>
      </c>
      <c r="BA57" s="306"/>
      <c r="BB57" s="169"/>
      <c r="BC57" s="169"/>
      <c r="BD57" s="169"/>
      <c r="BE57" s="169"/>
      <c r="BF57" s="169"/>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thickBot="1">
      <c r="A58"/>
      <c r="B58" s="315">
        <f>B55+1</f>
        <v>13</v>
      </c>
      <c r="C58" s="313"/>
      <c r="D58" s="313"/>
      <c r="E58" s="313"/>
      <c r="F58" s="160"/>
      <c r="G58" s="171"/>
      <c r="H58" s="172"/>
      <c r="I58" s="172"/>
      <c r="J58" s="172"/>
      <c r="K58" s="172"/>
      <c r="L58" s="173"/>
      <c r="M58" s="173"/>
      <c r="N58" s="173"/>
      <c r="O58" s="173"/>
      <c r="P58" s="310" t="s">
        <v>95</v>
      </c>
      <c r="Q58" s="310"/>
      <c r="R58" s="310"/>
      <c r="S58" s="138"/>
      <c r="T58" s="139"/>
      <c r="U58" s="139"/>
      <c r="V58" s="139"/>
      <c r="W58" s="139"/>
      <c r="X58" s="139"/>
      <c r="Y58" s="140"/>
      <c r="Z58" s="138"/>
      <c r="AA58" s="139"/>
      <c r="AB58" s="139"/>
      <c r="AC58" s="139"/>
      <c r="AD58" s="139"/>
      <c r="AE58" s="139"/>
      <c r="AF58" s="140"/>
      <c r="AG58" s="138"/>
      <c r="AH58" s="139"/>
      <c r="AI58" s="139"/>
      <c r="AJ58" s="139"/>
      <c r="AK58" s="139"/>
      <c r="AL58" s="139"/>
      <c r="AM58" s="140"/>
      <c r="AN58" s="138"/>
      <c r="AO58" s="139"/>
      <c r="AP58" s="139"/>
      <c r="AQ58" s="139"/>
      <c r="AR58" s="139"/>
      <c r="AS58" s="139"/>
      <c r="AT58" s="140"/>
      <c r="AU58" s="138"/>
      <c r="AV58" s="139"/>
      <c r="AW58" s="139"/>
      <c r="AX58" s="311"/>
      <c r="AY58" s="311"/>
      <c r="AZ58" s="312"/>
      <c r="BA58" s="312"/>
      <c r="BB58" s="174"/>
      <c r="BC58" s="174"/>
      <c r="BD58" s="174"/>
      <c r="BE58" s="174"/>
      <c r="BF58" s="174"/>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thickBot="1">
      <c r="A59"/>
      <c r="B59" s="315"/>
      <c r="C59" s="313"/>
      <c r="D59" s="313"/>
      <c r="E59" s="313"/>
      <c r="F59" s="144"/>
      <c r="G59" s="171"/>
      <c r="H59" s="172"/>
      <c r="I59" s="172"/>
      <c r="J59" s="172"/>
      <c r="K59" s="172"/>
      <c r="L59" s="173"/>
      <c r="M59" s="173"/>
      <c r="N59" s="173"/>
      <c r="O59" s="173"/>
      <c r="P59" s="295" t="s">
        <v>96</v>
      </c>
      <c r="Q59" s="295"/>
      <c r="R59" s="295"/>
      <c r="S59" s="296" t="str">
        <f>IF(S58="","",VLOOKUP(S58,'【記載例】シフト記号表（勤務時間帯）'!$C$6:$K$35,9,0))</f>
        <v/>
      </c>
      <c r="T59" s="297" t="str">
        <f>IF(T58="","",VLOOKUP(T58,'【記載例】シフト記号表（勤務時間帯）'!$C$6:$K$35,9,0))</f>
        <v/>
      </c>
      <c r="U59" s="297" t="str">
        <f>IF(U58="","",VLOOKUP(U58,'【記載例】シフト記号表（勤務時間帯）'!$C$6:$K$35,9,0))</f>
        <v/>
      </c>
      <c r="V59" s="297" t="str">
        <f>IF(V58="","",VLOOKUP(V58,'【記載例】シフト記号表（勤務時間帯）'!$C$6:$K$35,9,0))</f>
        <v/>
      </c>
      <c r="W59" s="297" t="str">
        <f>IF(W58="","",VLOOKUP(W58,'【記載例】シフト記号表（勤務時間帯）'!$C$6:$K$35,9,0))</f>
        <v/>
      </c>
      <c r="X59" s="297" t="str">
        <f>IF(X58="","",VLOOKUP(X58,'【記載例】シフト記号表（勤務時間帯）'!$C$6:$K$35,9,0))</f>
        <v/>
      </c>
      <c r="Y59" s="298" t="str">
        <f>IF(Y58="","",VLOOKUP(Y58,'【記載例】シフト記号表（勤務時間帯）'!$C$6:$K$35,9,0))</f>
        <v/>
      </c>
      <c r="Z59" s="296" t="str">
        <f>IF(Z58="","",VLOOKUP(Z58,'【記載例】シフト記号表（勤務時間帯）'!$C$6:$K$35,9,0))</f>
        <v/>
      </c>
      <c r="AA59" s="297" t="str">
        <f>IF(AA58="","",VLOOKUP(AA58,'【記載例】シフト記号表（勤務時間帯）'!$C$6:$K$35,9,0))</f>
        <v/>
      </c>
      <c r="AB59" s="297" t="str">
        <f>IF(AB58="","",VLOOKUP(AB58,'【記載例】シフト記号表（勤務時間帯）'!$C$6:$K$35,9,0))</f>
        <v/>
      </c>
      <c r="AC59" s="297" t="str">
        <f>IF(AC58="","",VLOOKUP(AC58,'【記載例】シフト記号表（勤務時間帯）'!$C$6:$K$35,9,0))</f>
        <v/>
      </c>
      <c r="AD59" s="297" t="str">
        <f>IF(AD58="","",VLOOKUP(AD58,'【記載例】シフト記号表（勤務時間帯）'!$C$6:$K$35,9,0))</f>
        <v/>
      </c>
      <c r="AE59" s="297" t="str">
        <f>IF(AE58="","",VLOOKUP(AE58,'【記載例】シフト記号表（勤務時間帯）'!$C$6:$K$35,9,0))</f>
        <v/>
      </c>
      <c r="AF59" s="298" t="str">
        <f>IF(AF58="","",VLOOKUP(AF58,'【記載例】シフト記号表（勤務時間帯）'!$C$6:$K$35,9,0))</f>
        <v/>
      </c>
      <c r="AG59" s="296" t="str">
        <f>IF(AG58="","",VLOOKUP(AG58,'【記載例】シフト記号表（勤務時間帯）'!$C$6:$K$35,9,0))</f>
        <v/>
      </c>
      <c r="AH59" s="297" t="str">
        <f>IF(AH58="","",VLOOKUP(AH58,'【記載例】シフト記号表（勤務時間帯）'!$C$6:$K$35,9,0))</f>
        <v/>
      </c>
      <c r="AI59" s="297" t="str">
        <f>IF(AI58="","",VLOOKUP(AI58,'【記載例】シフト記号表（勤務時間帯）'!$C$6:$K$35,9,0))</f>
        <v/>
      </c>
      <c r="AJ59" s="297" t="str">
        <f>IF(AJ58="","",VLOOKUP(AJ58,'【記載例】シフト記号表（勤務時間帯）'!$C$6:$K$35,9,0))</f>
        <v/>
      </c>
      <c r="AK59" s="297" t="str">
        <f>IF(AK58="","",VLOOKUP(AK58,'【記載例】シフト記号表（勤務時間帯）'!$C$6:$K$35,9,0))</f>
        <v/>
      </c>
      <c r="AL59" s="297" t="str">
        <f>IF(AL58="","",VLOOKUP(AL58,'【記載例】シフト記号表（勤務時間帯）'!$C$6:$K$35,9,0))</f>
        <v/>
      </c>
      <c r="AM59" s="298" t="str">
        <f>IF(AM58="","",VLOOKUP(AM58,'【記載例】シフト記号表（勤務時間帯）'!$C$6:$K$35,9,0))</f>
        <v/>
      </c>
      <c r="AN59" s="296" t="str">
        <f>IF(AN58="","",VLOOKUP(AN58,'【記載例】シフト記号表（勤務時間帯）'!$C$6:$K$35,9,0))</f>
        <v/>
      </c>
      <c r="AO59" s="297" t="str">
        <f>IF(AO58="","",VLOOKUP(AO58,'【記載例】シフト記号表（勤務時間帯）'!$C$6:$K$35,9,0))</f>
        <v/>
      </c>
      <c r="AP59" s="297" t="str">
        <f>IF(AP58="","",VLOOKUP(AP58,'【記載例】シフト記号表（勤務時間帯）'!$C$6:$K$35,9,0))</f>
        <v/>
      </c>
      <c r="AQ59" s="297" t="str">
        <f>IF(AQ58="","",VLOOKUP(AQ58,'【記載例】シフト記号表（勤務時間帯）'!$C$6:$K$35,9,0))</f>
        <v/>
      </c>
      <c r="AR59" s="297" t="str">
        <f>IF(AR58="","",VLOOKUP(AR58,'【記載例】シフト記号表（勤務時間帯）'!$C$6:$K$35,9,0))</f>
        <v/>
      </c>
      <c r="AS59" s="297" t="str">
        <f>IF(AS58="","",VLOOKUP(AS58,'【記載例】シフト記号表（勤務時間帯）'!$C$6:$K$35,9,0))</f>
        <v/>
      </c>
      <c r="AT59" s="298" t="str">
        <f>IF(AT58="","",VLOOKUP(AT58,'【記載例】シフト記号表（勤務時間帯）'!$C$6:$K$35,9,0))</f>
        <v/>
      </c>
      <c r="AU59" s="296" t="str">
        <f>IF(AU58="","",VLOOKUP(AU58,'【記載例】シフト記号表（勤務時間帯）'!$C$6:$K$35,9,0))</f>
        <v/>
      </c>
      <c r="AV59" s="297" t="str">
        <f>IF(AV58="","",VLOOKUP(AV58,'【記載例】シフト記号表（勤務時間帯）'!$C$6:$K$35,9,0))</f>
        <v/>
      </c>
      <c r="AW59" s="297" t="str">
        <f>IF(AW58="","",VLOOKUP(AW58,'【記載例】シフト記号表（勤務時間帯）'!$C$6:$K$35,9,0))</f>
        <v/>
      </c>
      <c r="AX59" s="299">
        <f>IF($BB$3="４週",SUM(S59:AT59),IF($BB$3="暦月",SUM(S59:AW59),""))</f>
        <v>0</v>
      </c>
      <c r="AY59" s="299"/>
      <c r="AZ59" s="300">
        <f>IF($BB$3="４週",AX59/4,IF($BB$3="暦月",))</f>
        <v>0</v>
      </c>
      <c r="BA59" s="300"/>
      <c r="BB59" s="174"/>
      <c r="BC59" s="174"/>
      <c r="BD59" s="174"/>
      <c r="BE59" s="174"/>
      <c r="BF59" s="174"/>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thickBot="1">
      <c r="A60"/>
      <c r="B60" s="315"/>
      <c r="C60" s="313"/>
      <c r="D60" s="313"/>
      <c r="E60" s="313"/>
      <c r="F60" s="175">
        <f>C58</f>
        <v>0</v>
      </c>
      <c r="G60" s="171"/>
      <c r="H60" s="172"/>
      <c r="I60" s="172"/>
      <c r="J60" s="172"/>
      <c r="K60" s="172"/>
      <c r="L60" s="173"/>
      <c r="M60" s="173"/>
      <c r="N60" s="173"/>
      <c r="O60" s="173"/>
      <c r="P60" s="316" t="s">
        <v>97</v>
      </c>
      <c r="Q60" s="316"/>
      <c r="R60" s="316"/>
      <c r="S60" s="302" t="str">
        <f>IF(S58="","",VLOOKUP(S58,'【記載例】シフト記号表（勤務時間帯）'!$C$6:$U$35,19,0))</f>
        <v/>
      </c>
      <c r="T60" s="303" t="str">
        <f>IF(T58="","",VLOOKUP(T58,'【記載例】シフト記号表（勤務時間帯）'!$C$6:$U$35,19,0))</f>
        <v/>
      </c>
      <c r="U60" s="303" t="str">
        <f>IF(U58="","",VLOOKUP(U58,'【記載例】シフト記号表（勤務時間帯）'!$C$6:$U$35,19,0))</f>
        <v/>
      </c>
      <c r="V60" s="303" t="str">
        <f>IF(V58="","",VLOOKUP(V58,'【記載例】シフト記号表（勤務時間帯）'!$C$6:$U$35,19,0))</f>
        <v/>
      </c>
      <c r="W60" s="303" t="str">
        <f>IF(W58="","",VLOOKUP(W58,'【記載例】シフト記号表（勤務時間帯）'!$C$6:$U$35,19,0))</f>
        <v/>
      </c>
      <c r="X60" s="303" t="str">
        <f>IF(X58="","",VLOOKUP(X58,'【記載例】シフト記号表（勤務時間帯）'!$C$6:$U$35,19,0))</f>
        <v/>
      </c>
      <c r="Y60" s="304" t="str">
        <f>IF(Y58="","",VLOOKUP(Y58,'【記載例】シフト記号表（勤務時間帯）'!$C$6:$U$35,19,0))</f>
        <v/>
      </c>
      <c r="Z60" s="302" t="str">
        <f>IF(Z58="","",VLOOKUP(Z58,'【記載例】シフト記号表（勤務時間帯）'!$C$6:$U$35,19,0))</f>
        <v/>
      </c>
      <c r="AA60" s="303" t="str">
        <f>IF(AA58="","",VLOOKUP(AA58,'【記載例】シフト記号表（勤務時間帯）'!$C$6:$U$35,19,0))</f>
        <v/>
      </c>
      <c r="AB60" s="303" t="str">
        <f>IF(AB58="","",VLOOKUP(AB58,'【記載例】シフト記号表（勤務時間帯）'!$C$6:$U$35,19,0))</f>
        <v/>
      </c>
      <c r="AC60" s="303" t="str">
        <f>IF(AC58="","",VLOOKUP(AC58,'【記載例】シフト記号表（勤務時間帯）'!$C$6:$U$35,19,0))</f>
        <v/>
      </c>
      <c r="AD60" s="303" t="str">
        <f>IF(AD58="","",VLOOKUP(AD58,'【記載例】シフト記号表（勤務時間帯）'!$C$6:$U$35,19,0))</f>
        <v/>
      </c>
      <c r="AE60" s="303" t="str">
        <f>IF(AE58="","",VLOOKUP(AE58,'【記載例】シフト記号表（勤務時間帯）'!$C$6:$U$35,19,0))</f>
        <v/>
      </c>
      <c r="AF60" s="304" t="str">
        <f>IF(AF58="","",VLOOKUP(AF58,'【記載例】シフト記号表（勤務時間帯）'!$C$6:$U$35,19,0))</f>
        <v/>
      </c>
      <c r="AG60" s="302" t="str">
        <f>IF(AG58="","",VLOOKUP(AG58,'【記載例】シフト記号表（勤務時間帯）'!$C$6:$U$35,19,0))</f>
        <v/>
      </c>
      <c r="AH60" s="303" t="str">
        <f>IF(AH58="","",VLOOKUP(AH58,'【記載例】シフト記号表（勤務時間帯）'!$C$6:$U$35,19,0))</f>
        <v/>
      </c>
      <c r="AI60" s="303" t="str">
        <f>IF(AI58="","",VLOOKUP(AI58,'【記載例】シフト記号表（勤務時間帯）'!$C$6:$U$35,19,0))</f>
        <v/>
      </c>
      <c r="AJ60" s="303" t="str">
        <f>IF(AJ58="","",VLOOKUP(AJ58,'【記載例】シフト記号表（勤務時間帯）'!$C$6:$U$35,19,0))</f>
        <v/>
      </c>
      <c r="AK60" s="303" t="str">
        <f>IF(AK58="","",VLOOKUP(AK58,'【記載例】シフト記号表（勤務時間帯）'!$C$6:$U$35,19,0))</f>
        <v/>
      </c>
      <c r="AL60" s="303" t="str">
        <f>IF(AL58="","",VLOOKUP(AL58,'【記載例】シフト記号表（勤務時間帯）'!$C$6:$U$35,19,0))</f>
        <v/>
      </c>
      <c r="AM60" s="304" t="str">
        <f>IF(AM58="","",VLOOKUP(AM58,'【記載例】シフト記号表（勤務時間帯）'!$C$6:$U$35,19,0))</f>
        <v/>
      </c>
      <c r="AN60" s="302" t="str">
        <f>IF(AN58="","",VLOOKUP(AN58,'【記載例】シフト記号表（勤務時間帯）'!$C$6:$U$35,19,0))</f>
        <v/>
      </c>
      <c r="AO60" s="303" t="str">
        <f>IF(AO58="","",VLOOKUP(AO58,'【記載例】シフト記号表（勤務時間帯）'!$C$6:$U$35,19,0))</f>
        <v/>
      </c>
      <c r="AP60" s="303" t="str">
        <f>IF(AP58="","",VLOOKUP(AP58,'【記載例】シフト記号表（勤務時間帯）'!$C$6:$U$35,19,0))</f>
        <v/>
      </c>
      <c r="AQ60" s="303" t="str">
        <f>IF(AQ58="","",VLOOKUP(AQ58,'【記載例】シフト記号表（勤務時間帯）'!$C$6:$U$35,19,0))</f>
        <v/>
      </c>
      <c r="AR60" s="303" t="str">
        <f>IF(AR58="","",VLOOKUP(AR58,'【記載例】シフト記号表（勤務時間帯）'!$C$6:$U$35,19,0))</f>
        <v/>
      </c>
      <c r="AS60" s="303" t="str">
        <f>IF(AS58="","",VLOOKUP(AS58,'【記載例】シフト記号表（勤務時間帯）'!$C$6:$U$35,19,0))</f>
        <v/>
      </c>
      <c r="AT60" s="304" t="str">
        <f>IF(AT58="","",VLOOKUP(AT58,'【記載例】シフト記号表（勤務時間帯）'!$C$6:$U$35,19,0))</f>
        <v/>
      </c>
      <c r="AU60" s="302" t="str">
        <f>IF(AU58="","",VLOOKUP(AU58,'【記載例】シフト記号表（勤務時間帯）'!$C$6:$U$35,19,0))</f>
        <v/>
      </c>
      <c r="AV60" s="303" t="str">
        <f>IF(AV58="","",VLOOKUP(AV58,'【記載例】シフト記号表（勤務時間帯）'!$C$6:$U$35,19,0))</f>
        <v/>
      </c>
      <c r="AW60" s="303" t="str">
        <f>IF(AW58="","",VLOOKUP(AW58,'【記載例】シフト記号表（勤務時間帯）'!$C$6:$U$35,19,0))</f>
        <v/>
      </c>
      <c r="AX60" s="305">
        <f>IF($BB$3="４週",SUM(S60:AT60),IF($BB$3="暦月",SUM(S60:AW60),""))</f>
        <v>0</v>
      </c>
      <c r="AY60" s="305"/>
      <c r="AZ60" s="306">
        <f>IF($BB$3="４週",AX60/4,IF($BB$3="暦月",))</f>
        <v>0</v>
      </c>
      <c r="BA60" s="306"/>
      <c r="BB60" s="174"/>
      <c r="BC60" s="174"/>
      <c r="BD60" s="174"/>
      <c r="BE60" s="174"/>
      <c r="BF60" s="174"/>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317" customFormat="1" ht="6" customHeight="1" thickBot="1">
      <c r="B61" s="318"/>
      <c r="C61" s="319"/>
      <c r="D61" s="319"/>
      <c r="E61" s="319"/>
      <c r="F61" s="320"/>
      <c r="G61" s="320"/>
      <c r="H61" s="321"/>
      <c r="I61" s="321"/>
      <c r="J61" s="321"/>
      <c r="K61" s="321"/>
      <c r="L61" s="320"/>
      <c r="M61" s="320"/>
      <c r="N61" s="320"/>
      <c r="O61" s="320"/>
      <c r="P61" s="322"/>
      <c r="Q61" s="322"/>
      <c r="R61" s="322"/>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3"/>
      <c r="AY61" s="323"/>
      <c r="AZ61" s="323"/>
      <c r="BA61" s="323"/>
      <c r="BB61" s="320"/>
      <c r="BC61" s="320"/>
      <c r="BD61" s="320"/>
      <c r="BE61" s="320"/>
      <c r="BF61" s="324"/>
    </row>
    <row r="62" spans="1:1024" ht="20.100000000000001" customHeight="1" thickBot="1">
      <c r="A62"/>
      <c r="B62" s="325"/>
      <c r="C62" s="326"/>
      <c r="D62" s="326"/>
      <c r="E62" s="326"/>
      <c r="F62" s="326"/>
      <c r="G62" s="327" t="s">
        <v>98</v>
      </c>
      <c r="H62" s="327"/>
      <c r="I62" s="327"/>
      <c r="J62" s="327"/>
      <c r="K62" s="327"/>
      <c r="L62" s="327"/>
      <c r="M62" s="327"/>
      <c r="N62" s="327"/>
      <c r="O62" s="327"/>
      <c r="P62" s="327"/>
      <c r="Q62" s="327"/>
      <c r="R62" s="327"/>
      <c r="S62" s="328">
        <f t="shared" ref="S62:AW62" si="1">IF(SUMIF($F$22:$F$60, "生活相談員", S22:S60)=0,"",SUMIF($F$22:$F$60,"生活相談員",S22:S60))</f>
        <v>7.0000000000000089</v>
      </c>
      <c r="T62" s="329">
        <f t="shared" si="1"/>
        <v>7.0000000000000089</v>
      </c>
      <c r="U62" s="329">
        <f t="shared" si="1"/>
        <v>7.0000000000000089</v>
      </c>
      <c r="V62" s="329">
        <f t="shared" si="1"/>
        <v>7.0000000000000089</v>
      </c>
      <c r="W62" s="329">
        <f t="shared" si="1"/>
        <v>7.0000000000000089</v>
      </c>
      <c r="X62" s="329">
        <f t="shared" si="1"/>
        <v>7.0000000000000089</v>
      </c>
      <c r="Y62" s="330">
        <f t="shared" si="1"/>
        <v>7.0000000000000089</v>
      </c>
      <c r="Z62" s="328">
        <f t="shared" si="1"/>
        <v>7.0000000000000089</v>
      </c>
      <c r="AA62" s="329">
        <f t="shared" si="1"/>
        <v>7.0000000000000089</v>
      </c>
      <c r="AB62" s="329">
        <f t="shared" si="1"/>
        <v>7.0000000000000089</v>
      </c>
      <c r="AC62" s="329">
        <f t="shared" si="1"/>
        <v>7.0000000000000089</v>
      </c>
      <c r="AD62" s="329">
        <f t="shared" si="1"/>
        <v>7.0000000000000089</v>
      </c>
      <c r="AE62" s="329">
        <f t="shared" si="1"/>
        <v>7.0000000000000089</v>
      </c>
      <c r="AF62" s="330">
        <f t="shared" si="1"/>
        <v>7.0000000000000089</v>
      </c>
      <c r="AG62" s="328">
        <f t="shared" si="1"/>
        <v>7.0000000000000089</v>
      </c>
      <c r="AH62" s="329">
        <f t="shared" si="1"/>
        <v>7.0000000000000089</v>
      </c>
      <c r="AI62" s="329">
        <f t="shared" si="1"/>
        <v>7.0000000000000089</v>
      </c>
      <c r="AJ62" s="329">
        <f t="shared" si="1"/>
        <v>7.0000000000000089</v>
      </c>
      <c r="AK62" s="329">
        <f t="shared" si="1"/>
        <v>7.0000000000000089</v>
      </c>
      <c r="AL62" s="329">
        <f t="shared" si="1"/>
        <v>7.0000000000000089</v>
      </c>
      <c r="AM62" s="330">
        <f t="shared" si="1"/>
        <v>7.0000000000000089</v>
      </c>
      <c r="AN62" s="328">
        <f t="shared" si="1"/>
        <v>7.0000000000000089</v>
      </c>
      <c r="AO62" s="329">
        <f t="shared" si="1"/>
        <v>7.0000000000000089</v>
      </c>
      <c r="AP62" s="329">
        <f t="shared" si="1"/>
        <v>7.0000000000000089</v>
      </c>
      <c r="AQ62" s="329">
        <f t="shared" si="1"/>
        <v>7.0000000000000089</v>
      </c>
      <c r="AR62" s="329">
        <f t="shared" si="1"/>
        <v>7.0000000000000089</v>
      </c>
      <c r="AS62" s="329">
        <f t="shared" si="1"/>
        <v>7.0000000000000089</v>
      </c>
      <c r="AT62" s="330">
        <f t="shared" si="1"/>
        <v>7.0000000000000089</v>
      </c>
      <c r="AU62" s="328" t="str">
        <f t="shared" si="1"/>
        <v/>
      </c>
      <c r="AV62" s="329" t="str">
        <f t="shared" si="1"/>
        <v/>
      </c>
      <c r="AW62" s="330" t="str">
        <f t="shared" si="1"/>
        <v/>
      </c>
      <c r="AX62" s="331">
        <f>IF(SUMIF($F$22:$F$60, "生活相談員", AX22:AY60)=0,"",SUMIF($F$22:$F$60,"生活相談員",AX22:AY60))</f>
        <v>196.00000000000026</v>
      </c>
      <c r="AY62" s="331"/>
      <c r="AZ62" s="332" t="e">
        <v>#VALUE!</v>
      </c>
      <c r="BA62" s="332"/>
      <c r="BB62" s="333"/>
      <c r="BC62" s="333"/>
      <c r="BD62" s="333"/>
      <c r="BE62" s="333"/>
      <c r="BF62" s="333"/>
      <c r="BN62"/>
      <c r="BO62"/>
      <c r="BP62"/>
      <c r="BQ62"/>
      <c r="BR62"/>
      <c r="BS62"/>
      <c r="BT62"/>
      <c r="BU62"/>
    </row>
    <row r="63" spans="1:1024" ht="20.25" customHeight="1" thickBot="1">
      <c r="A63"/>
      <c r="B63" s="334"/>
      <c r="C63" s="335"/>
      <c r="D63" s="335"/>
      <c r="E63" s="335"/>
      <c r="F63" s="335"/>
      <c r="G63" s="336" t="s">
        <v>99</v>
      </c>
      <c r="H63" s="336"/>
      <c r="I63" s="336"/>
      <c r="J63" s="336"/>
      <c r="K63" s="336"/>
      <c r="L63" s="336"/>
      <c r="M63" s="336"/>
      <c r="N63" s="336"/>
      <c r="O63" s="336"/>
      <c r="P63" s="336"/>
      <c r="Q63" s="336"/>
      <c r="R63" s="336"/>
      <c r="S63" s="218">
        <f t="shared" ref="S63:AX63" si="2">IF(SUMIF($F$22:$F$60, "介護職員", S22:S60)=0,"",SUMIF($F$22:$F$60, "介護職員", S22:S60))</f>
        <v>14.000000000000018</v>
      </c>
      <c r="T63" s="219">
        <f t="shared" si="2"/>
        <v>14.000000000000018</v>
      </c>
      <c r="U63" s="219">
        <f t="shared" si="2"/>
        <v>14.000000000000018</v>
      </c>
      <c r="V63" s="219">
        <f t="shared" si="2"/>
        <v>14.000000000000018</v>
      </c>
      <c r="W63" s="219">
        <f t="shared" si="2"/>
        <v>14.000000000000018</v>
      </c>
      <c r="X63" s="219">
        <f t="shared" si="2"/>
        <v>14.000000000000018</v>
      </c>
      <c r="Y63" s="220">
        <f t="shared" si="2"/>
        <v>14.000000000000018</v>
      </c>
      <c r="Z63" s="218">
        <f t="shared" si="2"/>
        <v>14.000000000000018</v>
      </c>
      <c r="AA63" s="219">
        <f t="shared" si="2"/>
        <v>14.000000000000018</v>
      </c>
      <c r="AB63" s="219">
        <f t="shared" si="2"/>
        <v>14.000000000000018</v>
      </c>
      <c r="AC63" s="219">
        <f t="shared" si="2"/>
        <v>14.000000000000018</v>
      </c>
      <c r="AD63" s="219">
        <f t="shared" si="2"/>
        <v>14.000000000000018</v>
      </c>
      <c r="AE63" s="219">
        <f t="shared" si="2"/>
        <v>14.000000000000018</v>
      </c>
      <c r="AF63" s="220">
        <f t="shared" si="2"/>
        <v>14.000000000000018</v>
      </c>
      <c r="AG63" s="218">
        <f t="shared" si="2"/>
        <v>14.000000000000018</v>
      </c>
      <c r="AH63" s="219">
        <f t="shared" si="2"/>
        <v>14.000000000000018</v>
      </c>
      <c r="AI63" s="219">
        <f t="shared" si="2"/>
        <v>14.000000000000018</v>
      </c>
      <c r="AJ63" s="219">
        <f t="shared" si="2"/>
        <v>14.000000000000018</v>
      </c>
      <c r="AK63" s="219">
        <f t="shared" si="2"/>
        <v>14.000000000000018</v>
      </c>
      <c r="AL63" s="219">
        <f t="shared" si="2"/>
        <v>14.000000000000018</v>
      </c>
      <c r="AM63" s="220">
        <f t="shared" si="2"/>
        <v>14.000000000000018</v>
      </c>
      <c r="AN63" s="218">
        <f t="shared" si="2"/>
        <v>14.000000000000018</v>
      </c>
      <c r="AO63" s="219">
        <f t="shared" si="2"/>
        <v>14.000000000000018</v>
      </c>
      <c r="AP63" s="219">
        <f t="shared" si="2"/>
        <v>14.000000000000018</v>
      </c>
      <c r="AQ63" s="219">
        <f t="shared" si="2"/>
        <v>14.000000000000018</v>
      </c>
      <c r="AR63" s="219">
        <f t="shared" si="2"/>
        <v>14.000000000000018</v>
      </c>
      <c r="AS63" s="219">
        <f t="shared" si="2"/>
        <v>14.000000000000018</v>
      </c>
      <c r="AT63" s="220">
        <f t="shared" si="2"/>
        <v>14.000000000000018</v>
      </c>
      <c r="AU63" s="218" t="str">
        <f t="shared" si="2"/>
        <v/>
      </c>
      <c r="AV63" s="219" t="str">
        <f t="shared" si="2"/>
        <v/>
      </c>
      <c r="AW63" s="220" t="str">
        <f t="shared" si="2"/>
        <v/>
      </c>
      <c r="AX63" s="337">
        <f t="shared" si="2"/>
        <v>392.00000000000057</v>
      </c>
      <c r="AY63" s="337"/>
      <c r="AZ63" s="338" t="e">
        <v>#VALUE!</v>
      </c>
      <c r="BA63" s="338"/>
      <c r="BB63" s="333"/>
      <c r="BC63" s="333"/>
      <c r="BD63" s="333"/>
      <c r="BE63" s="333"/>
      <c r="BF63" s="333"/>
      <c r="BN63"/>
      <c r="BO63"/>
      <c r="BP63"/>
      <c r="BQ63"/>
      <c r="BR63"/>
      <c r="BS63"/>
      <c r="BT63"/>
      <c r="BU63"/>
    </row>
    <row r="64" spans="1:1024" ht="20.25" customHeight="1" thickBot="1">
      <c r="A64"/>
      <c r="B64" s="334"/>
      <c r="C64" s="335"/>
      <c r="D64" s="335"/>
      <c r="E64" s="335"/>
      <c r="F64" s="335"/>
      <c r="G64" s="336" t="s">
        <v>100</v>
      </c>
      <c r="H64" s="336"/>
      <c r="I64" s="336"/>
      <c r="J64" s="336"/>
      <c r="K64" s="336"/>
      <c r="L64" s="336"/>
      <c r="M64" s="336"/>
      <c r="N64" s="336"/>
      <c r="O64" s="336"/>
      <c r="P64" s="336"/>
      <c r="Q64" s="336"/>
      <c r="R64" s="336"/>
      <c r="S64" s="201">
        <v>20</v>
      </c>
      <c r="T64" s="202">
        <v>20</v>
      </c>
      <c r="U64" s="202">
        <v>20</v>
      </c>
      <c r="V64" s="202">
        <v>20</v>
      </c>
      <c r="W64" s="202">
        <v>20</v>
      </c>
      <c r="X64" s="202">
        <v>20</v>
      </c>
      <c r="Y64" s="203">
        <v>20</v>
      </c>
      <c r="Z64" s="201">
        <v>20</v>
      </c>
      <c r="AA64" s="202">
        <v>20</v>
      </c>
      <c r="AB64" s="202">
        <v>20</v>
      </c>
      <c r="AC64" s="202">
        <v>20</v>
      </c>
      <c r="AD64" s="202">
        <v>20</v>
      </c>
      <c r="AE64" s="202">
        <v>20</v>
      </c>
      <c r="AF64" s="203">
        <v>20</v>
      </c>
      <c r="AG64" s="201">
        <v>20</v>
      </c>
      <c r="AH64" s="202">
        <v>20</v>
      </c>
      <c r="AI64" s="202">
        <v>20</v>
      </c>
      <c r="AJ64" s="202">
        <v>20</v>
      </c>
      <c r="AK64" s="202">
        <v>20</v>
      </c>
      <c r="AL64" s="202">
        <v>20</v>
      </c>
      <c r="AM64" s="203">
        <v>20</v>
      </c>
      <c r="AN64" s="201">
        <v>20</v>
      </c>
      <c r="AO64" s="202">
        <v>20</v>
      </c>
      <c r="AP64" s="202">
        <v>20</v>
      </c>
      <c r="AQ64" s="202">
        <v>20</v>
      </c>
      <c r="AR64" s="202">
        <v>20</v>
      </c>
      <c r="AS64" s="202">
        <v>20</v>
      </c>
      <c r="AT64" s="203">
        <v>20</v>
      </c>
      <c r="AU64" s="201"/>
      <c r="AV64" s="202"/>
      <c r="AW64" s="203"/>
      <c r="AX64" s="339"/>
      <c r="AY64" s="339"/>
      <c r="AZ64" s="339"/>
      <c r="BA64" s="339"/>
      <c r="BB64" s="333"/>
      <c r="BC64" s="333"/>
      <c r="BD64" s="333"/>
      <c r="BE64" s="333"/>
      <c r="BF64" s="333"/>
      <c r="BN64"/>
      <c r="BO64"/>
      <c r="BP64"/>
      <c r="BQ64"/>
      <c r="BR64"/>
      <c r="BS64"/>
      <c r="BT64"/>
      <c r="BU64"/>
    </row>
    <row r="65" spans="1:73" ht="20.25" customHeight="1" thickBot="1">
      <c r="A65"/>
      <c r="B65" s="334"/>
      <c r="C65" s="335"/>
      <c r="D65" s="335"/>
      <c r="E65" s="335"/>
      <c r="F65" s="335"/>
      <c r="G65" s="336" t="s">
        <v>101</v>
      </c>
      <c r="H65" s="336"/>
      <c r="I65" s="336"/>
      <c r="J65" s="336"/>
      <c r="K65" s="336"/>
      <c r="L65" s="336"/>
      <c r="M65" s="336"/>
      <c r="N65" s="336"/>
      <c r="O65" s="336"/>
      <c r="P65" s="336"/>
      <c r="Q65" s="336"/>
      <c r="R65" s="336"/>
      <c r="S65" s="201">
        <v>7</v>
      </c>
      <c r="T65" s="202">
        <v>7</v>
      </c>
      <c r="U65" s="202">
        <v>7</v>
      </c>
      <c r="V65" s="202">
        <v>7</v>
      </c>
      <c r="W65" s="202">
        <v>7</v>
      </c>
      <c r="X65" s="202">
        <v>7</v>
      </c>
      <c r="Y65" s="203">
        <v>7</v>
      </c>
      <c r="Z65" s="201">
        <v>7</v>
      </c>
      <c r="AA65" s="202">
        <v>7</v>
      </c>
      <c r="AB65" s="202">
        <v>7</v>
      </c>
      <c r="AC65" s="202">
        <v>7</v>
      </c>
      <c r="AD65" s="202">
        <v>7</v>
      </c>
      <c r="AE65" s="202">
        <v>7</v>
      </c>
      <c r="AF65" s="203">
        <v>7</v>
      </c>
      <c r="AG65" s="201">
        <v>7</v>
      </c>
      <c r="AH65" s="202">
        <v>7</v>
      </c>
      <c r="AI65" s="202">
        <v>7</v>
      </c>
      <c r="AJ65" s="202">
        <v>7</v>
      </c>
      <c r="AK65" s="202">
        <v>7</v>
      </c>
      <c r="AL65" s="202">
        <v>7</v>
      </c>
      <c r="AM65" s="203">
        <v>7</v>
      </c>
      <c r="AN65" s="201">
        <v>7</v>
      </c>
      <c r="AO65" s="202">
        <v>7</v>
      </c>
      <c r="AP65" s="202">
        <v>7</v>
      </c>
      <c r="AQ65" s="202">
        <v>7</v>
      </c>
      <c r="AR65" s="202">
        <v>7</v>
      </c>
      <c r="AS65" s="202">
        <v>7</v>
      </c>
      <c r="AT65" s="203">
        <v>7</v>
      </c>
      <c r="AU65" s="201"/>
      <c r="AV65" s="202"/>
      <c r="AW65" s="203"/>
      <c r="AX65" s="339"/>
      <c r="AY65" s="339"/>
      <c r="AZ65" s="339"/>
      <c r="BA65" s="339"/>
      <c r="BB65" s="333"/>
      <c r="BC65" s="333"/>
      <c r="BD65" s="333"/>
      <c r="BE65" s="333"/>
      <c r="BF65" s="333"/>
      <c r="BN65"/>
      <c r="BO65"/>
      <c r="BP65"/>
      <c r="BQ65"/>
      <c r="BR65"/>
      <c r="BS65"/>
      <c r="BT65"/>
      <c r="BU65"/>
    </row>
    <row r="66" spans="1:73" ht="20.25" customHeight="1" thickBot="1">
      <c r="A66"/>
      <c r="B66" s="340"/>
      <c r="C66" s="341"/>
      <c r="D66" s="341"/>
      <c r="E66" s="341"/>
      <c r="F66" s="341"/>
      <c r="G66" s="342" t="s">
        <v>102</v>
      </c>
      <c r="H66" s="342"/>
      <c r="I66" s="342"/>
      <c r="J66" s="342"/>
      <c r="K66" s="342"/>
      <c r="L66" s="342"/>
      <c r="M66" s="342"/>
      <c r="N66" s="342"/>
      <c r="O66" s="342"/>
      <c r="P66" s="342"/>
      <c r="Q66" s="342"/>
      <c r="R66" s="342"/>
      <c r="S66" s="343">
        <f t="shared" ref="S66:AW66" si="3">IF(S65&lt;&gt;"",IF(S64&gt;15,((S64-15)/5+1)*S65,S65),"")</f>
        <v>14</v>
      </c>
      <c r="T66" s="344">
        <f t="shared" si="3"/>
        <v>14</v>
      </c>
      <c r="U66" s="344">
        <f t="shared" si="3"/>
        <v>14</v>
      </c>
      <c r="V66" s="344">
        <f t="shared" si="3"/>
        <v>14</v>
      </c>
      <c r="W66" s="344">
        <f t="shared" si="3"/>
        <v>14</v>
      </c>
      <c r="X66" s="344">
        <f t="shared" si="3"/>
        <v>14</v>
      </c>
      <c r="Y66" s="345">
        <f t="shared" si="3"/>
        <v>14</v>
      </c>
      <c r="Z66" s="343">
        <f t="shared" si="3"/>
        <v>14</v>
      </c>
      <c r="AA66" s="344">
        <f t="shared" si="3"/>
        <v>14</v>
      </c>
      <c r="AB66" s="344">
        <f t="shared" si="3"/>
        <v>14</v>
      </c>
      <c r="AC66" s="344">
        <f t="shared" si="3"/>
        <v>14</v>
      </c>
      <c r="AD66" s="344">
        <f t="shared" si="3"/>
        <v>14</v>
      </c>
      <c r="AE66" s="344">
        <f t="shared" si="3"/>
        <v>14</v>
      </c>
      <c r="AF66" s="345">
        <f t="shared" si="3"/>
        <v>14</v>
      </c>
      <c r="AG66" s="343">
        <f t="shared" si="3"/>
        <v>14</v>
      </c>
      <c r="AH66" s="344">
        <f t="shared" si="3"/>
        <v>14</v>
      </c>
      <c r="AI66" s="344">
        <f t="shared" si="3"/>
        <v>14</v>
      </c>
      <c r="AJ66" s="344">
        <f t="shared" si="3"/>
        <v>14</v>
      </c>
      <c r="AK66" s="344">
        <f t="shared" si="3"/>
        <v>14</v>
      </c>
      <c r="AL66" s="344">
        <f t="shared" si="3"/>
        <v>14</v>
      </c>
      <c r="AM66" s="345">
        <f t="shared" si="3"/>
        <v>14</v>
      </c>
      <c r="AN66" s="343">
        <f t="shared" si="3"/>
        <v>14</v>
      </c>
      <c r="AO66" s="344">
        <f t="shared" si="3"/>
        <v>14</v>
      </c>
      <c r="AP66" s="344">
        <f t="shared" si="3"/>
        <v>14</v>
      </c>
      <c r="AQ66" s="344">
        <f t="shared" si="3"/>
        <v>14</v>
      </c>
      <c r="AR66" s="344">
        <f t="shared" si="3"/>
        <v>14</v>
      </c>
      <c r="AS66" s="344">
        <f t="shared" si="3"/>
        <v>14</v>
      </c>
      <c r="AT66" s="345">
        <f t="shared" si="3"/>
        <v>14</v>
      </c>
      <c r="AU66" s="218" t="str">
        <f t="shared" si="3"/>
        <v/>
      </c>
      <c r="AV66" s="219" t="str">
        <f t="shared" si="3"/>
        <v/>
      </c>
      <c r="AW66" s="220" t="str">
        <f t="shared" si="3"/>
        <v/>
      </c>
      <c r="AX66" s="339"/>
      <c r="AY66" s="339"/>
      <c r="AZ66" s="339"/>
      <c r="BA66" s="339"/>
      <c r="BB66" s="333"/>
      <c r="BC66" s="333"/>
      <c r="BD66" s="333"/>
      <c r="BE66" s="333"/>
      <c r="BF66" s="333"/>
      <c r="BN66"/>
      <c r="BO66"/>
      <c r="BP66"/>
      <c r="BQ66"/>
      <c r="BR66"/>
      <c r="BS66"/>
      <c r="BT66"/>
      <c r="BU66"/>
    </row>
    <row r="67" spans="1:73" ht="18.75" customHeight="1" thickBot="1">
      <c r="A67"/>
      <c r="B67" s="346" t="s">
        <v>366</v>
      </c>
      <c r="C67" s="346"/>
      <c r="D67" s="346"/>
      <c r="E67" s="346"/>
      <c r="F67" s="346"/>
      <c r="G67" s="346"/>
      <c r="H67" s="346"/>
      <c r="I67" s="346"/>
      <c r="J67" s="346"/>
      <c r="K67" s="346"/>
      <c r="L67" s="347" t="s">
        <v>17</v>
      </c>
      <c r="M67" s="347"/>
      <c r="N67" s="347"/>
      <c r="O67" s="347"/>
      <c r="P67" s="347"/>
      <c r="Q67" s="347"/>
      <c r="R67" s="347"/>
      <c r="S67" s="213">
        <f t="shared" ref="S67:AH71" si="4">IF($L67="","",IF(COUNTIFS($F$22:$F$60,$L67,S$22:S$60,"&gt;0")=0,"",COUNTIFS($F$22:$F$60,$L67,S$22:S$60,"&gt;0")))</f>
        <v>1</v>
      </c>
      <c r="T67" s="214">
        <f t="shared" si="4"/>
        <v>1</v>
      </c>
      <c r="U67" s="214">
        <f t="shared" si="4"/>
        <v>1</v>
      </c>
      <c r="V67" s="214">
        <f t="shared" si="4"/>
        <v>1</v>
      </c>
      <c r="W67" s="214">
        <f t="shared" si="4"/>
        <v>1</v>
      </c>
      <c r="X67" s="214">
        <f t="shared" si="4"/>
        <v>1</v>
      </c>
      <c r="Y67" s="215">
        <f t="shared" si="4"/>
        <v>1</v>
      </c>
      <c r="Z67" s="216">
        <f t="shared" si="4"/>
        <v>1</v>
      </c>
      <c r="AA67" s="214">
        <f t="shared" si="4"/>
        <v>1</v>
      </c>
      <c r="AB67" s="214">
        <f t="shared" si="4"/>
        <v>1</v>
      </c>
      <c r="AC67" s="214">
        <f t="shared" si="4"/>
        <v>1</v>
      </c>
      <c r="AD67" s="214">
        <f t="shared" si="4"/>
        <v>1</v>
      </c>
      <c r="AE67" s="214">
        <f t="shared" si="4"/>
        <v>1</v>
      </c>
      <c r="AF67" s="215">
        <f t="shared" si="4"/>
        <v>1</v>
      </c>
      <c r="AG67" s="214">
        <f t="shared" si="4"/>
        <v>1</v>
      </c>
      <c r="AH67" s="214">
        <f t="shared" si="4"/>
        <v>1</v>
      </c>
      <c r="AI67" s="214">
        <f t="shared" ref="AI67:AW71" si="5">IF($L67="","",IF(COUNTIFS($F$22:$F$60,$L67,AI$22:AI$60,"&gt;0")=0,"",COUNTIFS($F$22:$F$60,$L67,AI$22:AI$60,"&gt;0")))</f>
        <v>1</v>
      </c>
      <c r="AJ67" s="214">
        <f t="shared" si="5"/>
        <v>1</v>
      </c>
      <c r="AK67" s="214">
        <f t="shared" si="5"/>
        <v>1</v>
      </c>
      <c r="AL67" s="214">
        <f t="shared" si="5"/>
        <v>1</v>
      </c>
      <c r="AM67" s="215">
        <f t="shared" si="5"/>
        <v>1</v>
      </c>
      <c r="AN67" s="214">
        <f t="shared" si="5"/>
        <v>1</v>
      </c>
      <c r="AO67" s="214">
        <f t="shared" si="5"/>
        <v>1</v>
      </c>
      <c r="AP67" s="214">
        <f t="shared" si="5"/>
        <v>1</v>
      </c>
      <c r="AQ67" s="214">
        <f t="shared" si="5"/>
        <v>1</v>
      </c>
      <c r="AR67" s="214">
        <f t="shared" si="5"/>
        <v>1</v>
      </c>
      <c r="AS67" s="214">
        <f t="shared" si="5"/>
        <v>1</v>
      </c>
      <c r="AT67" s="215">
        <f t="shared" si="5"/>
        <v>1</v>
      </c>
      <c r="AU67" s="214" t="str">
        <f t="shared" si="5"/>
        <v/>
      </c>
      <c r="AV67" s="214" t="str">
        <f t="shared" si="5"/>
        <v/>
      </c>
      <c r="AW67" s="215" t="str">
        <f t="shared" si="5"/>
        <v/>
      </c>
      <c r="AX67" s="339"/>
      <c r="AY67" s="339"/>
      <c r="AZ67" s="339"/>
      <c r="BA67" s="339"/>
      <c r="BB67" s="333"/>
      <c r="BC67" s="333"/>
      <c r="BD67" s="333"/>
      <c r="BE67" s="333"/>
      <c r="BF67" s="333"/>
      <c r="BN67"/>
      <c r="BO67"/>
      <c r="BP67"/>
      <c r="BQ67"/>
      <c r="BR67"/>
      <c r="BS67"/>
      <c r="BT67"/>
      <c r="BU67"/>
    </row>
    <row r="68" spans="1:73" ht="18.75" customHeight="1" thickBot="1">
      <c r="A68"/>
      <c r="B68" s="346"/>
      <c r="C68" s="346"/>
      <c r="D68" s="346"/>
      <c r="E68" s="346"/>
      <c r="F68" s="346"/>
      <c r="G68" s="346"/>
      <c r="H68" s="346"/>
      <c r="I68" s="346"/>
      <c r="J68" s="346"/>
      <c r="K68" s="346"/>
      <c r="L68" s="348" t="s">
        <v>18</v>
      </c>
      <c r="M68" s="348"/>
      <c r="N68" s="348"/>
      <c r="O68" s="348"/>
      <c r="P68" s="348"/>
      <c r="Q68" s="348"/>
      <c r="R68" s="348"/>
      <c r="S68" s="218">
        <f t="shared" si="4"/>
        <v>1</v>
      </c>
      <c r="T68" s="219">
        <f t="shared" si="4"/>
        <v>1</v>
      </c>
      <c r="U68" s="219">
        <f t="shared" si="4"/>
        <v>1</v>
      </c>
      <c r="V68" s="219">
        <f t="shared" si="4"/>
        <v>1</v>
      </c>
      <c r="W68" s="219">
        <f t="shared" si="4"/>
        <v>1</v>
      </c>
      <c r="X68" s="219">
        <f t="shared" si="4"/>
        <v>1</v>
      </c>
      <c r="Y68" s="220">
        <f t="shared" si="4"/>
        <v>1</v>
      </c>
      <c r="Z68" s="221">
        <f t="shared" si="4"/>
        <v>1</v>
      </c>
      <c r="AA68" s="219">
        <f t="shared" si="4"/>
        <v>1</v>
      </c>
      <c r="AB68" s="219">
        <f t="shared" si="4"/>
        <v>1</v>
      </c>
      <c r="AC68" s="219">
        <f t="shared" si="4"/>
        <v>1</v>
      </c>
      <c r="AD68" s="219">
        <f t="shared" si="4"/>
        <v>1</v>
      </c>
      <c r="AE68" s="219">
        <f t="shared" si="4"/>
        <v>1</v>
      </c>
      <c r="AF68" s="220">
        <f t="shared" si="4"/>
        <v>1</v>
      </c>
      <c r="AG68" s="219">
        <f t="shared" si="4"/>
        <v>1</v>
      </c>
      <c r="AH68" s="219">
        <f t="shared" si="4"/>
        <v>1</v>
      </c>
      <c r="AI68" s="219">
        <f t="shared" si="5"/>
        <v>1</v>
      </c>
      <c r="AJ68" s="219">
        <f t="shared" si="5"/>
        <v>1</v>
      </c>
      <c r="AK68" s="219">
        <f t="shared" si="5"/>
        <v>1</v>
      </c>
      <c r="AL68" s="219">
        <f t="shared" si="5"/>
        <v>1</v>
      </c>
      <c r="AM68" s="220">
        <f t="shared" si="5"/>
        <v>1</v>
      </c>
      <c r="AN68" s="219">
        <f t="shared" si="5"/>
        <v>1</v>
      </c>
      <c r="AO68" s="219">
        <f t="shared" si="5"/>
        <v>1</v>
      </c>
      <c r="AP68" s="219">
        <f t="shared" si="5"/>
        <v>1</v>
      </c>
      <c r="AQ68" s="219">
        <f t="shared" si="5"/>
        <v>1</v>
      </c>
      <c r="AR68" s="219">
        <f t="shared" si="5"/>
        <v>1</v>
      </c>
      <c r="AS68" s="219">
        <f t="shared" si="5"/>
        <v>1</v>
      </c>
      <c r="AT68" s="220">
        <f t="shared" si="5"/>
        <v>1</v>
      </c>
      <c r="AU68" s="219" t="str">
        <f t="shared" si="5"/>
        <v/>
      </c>
      <c r="AV68" s="219" t="str">
        <f t="shared" si="5"/>
        <v/>
      </c>
      <c r="AW68" s="220" t="str">
        <f t="shared" si="5"/>
        <v/>
      </c>
      <c r="AX68" s="339"/>
      <c r="AY68" s="339"/>
      <c r="AZ68" s="339"/>
      <c r="BA68" s="339"/>
      <c r="BB68" s="333"/>
      <c r="BC68" s="333"/>
      <c r="BD68" s="333"/>
      <c r="BE68" s="333"/>
      <c r="BF68" s="333"/>
      <c r="BN68"/>
      <c r="BO68"/>
      <c r="BP68"/>
      <c r="BQ68"/>
      <c r="BR68"/>
      <c r="BS68"/>
      <c r="BT68"/>
      <c r="BU68"/>
    </row>
    <row r="69" spans="1:73" ht="18.75" customHeight="1" thickBot="1">
      <c r="A69"/>
      <c r="B69" s="346"/>
      <c r="C69" s="346"/>
      <c r="D69" s="346"/>
      <c r="E69" s="346"/>
      <c r="F69" s="346"/>
      <c r="G69" s="346"/>
      <c r="H69" s="346"/>
      <c r="I69" s="346"/>
      <c r="J69" s="346"/>
      <c r="K69" s="346"/>
      <c r="L69" s="348" t="s">
        <v>19</v>
      </c>
      <c r="M69" s="348"/>
      <c r="N69" s="348"/>
      <c r="O69" s="348"/>
      <c r="P69" s="348"/>
      <c r="Q69" s="348"/>
      <c r="R69" s="348"/>
      <c r="S69" s="218">
        <f t="shared" si="4"/>
        <v>2</v>
      </c>
      <c r="T69" s="219">
        <f t="shared" si="4"/>
        <v>2</v>
      </c>
      <c r="U69" s="219">
        <f t="shared" si="4"/>
        <v>2</v>
      </c>
      <c r="V69" s="219">
        <f t="shared" si="4"/>
        <v>2</v>
      </c>
      <c r="W69" s="219">
        <f t="shared" si="4"/>
        <v>2</v>
      </c>
      <c r="X69" s="219">
        <f t="shared" si="4"/>
        <v>2</v>
      </c>
      <c r="Y69" s="220">
        <f t="shared" si="4"/>
        <v>2</v>
      </c>
      <c r="Z69" s="221">
        <f t="shared" si="4"/>
        <v>2</v>
      </c>
      <c r="AA69" s="219">
        <f t="shared" si="4"/>
        <v>2</v>
      </c>
      <c r="AB69" s="219">
        <f t="shared" si="4"/>
        <v>2</v>
      </c>
      <c r="AC69" s="219">
        <f t="shared" si="4"/>
        <v>2</v>
      </c>
      <c r="AD69" s="219">
        <f t="shared" si="4"/>
        <v>2</v>
      </c>
      <c r="AE69" s="219">
        <f t="shared" si="4"/>
        <v>2</v>
      </c>
      <c r="AF69" s="220">
        <f t="shared" si="4"/>
        <v>2</v>
      </c>
      <c r="AG69" s="219">
        <f t="shared" si="4"/>
        <v>2</v>
      </c>
      <c r="AH69" s="219">
        <f t="shared" si="4"/>
        <v>2</v>
      </c>
      <c r="AI69" s="219">
        <f t="shared" si="5"/>
        <v>2</v>
      </c>
      <c r="AJ69" s="219">
        <f t="shared" si="5"/>
        <v>2</v>
      </c>
      <c r="AK69" s="219">
        <f t="shared" si="5"/>
        <v>2</v>
      </c>
      <c r="AL69" s="219">
        <f t="shared" si="5"/>
        <v>2</v>
      </c>
      <c r="AM69" s="220">
        <f t="shared" si="5"/>
        <v>2</v>
      </c>
      <c r="AN69" s="219">
        <f t="shared" si="5"/>
        <v>2</v>
      </c>
      <c r="AO69" s="219">
        <f t="shared" si="5"/>
        <v>2</v>
      </c>
      <c r="AP69" s="219">
        <f t="shared" si="5"/>
        <v>2</v>
      </c>
      <c r="AQ69" s="219">
        <f t="shared" si="5"/>
        <v>2</v>
      </c>
      <c r="AR69" s="219">
        <f t="shared" si="5"/>
        <v>2</v>
      </c>
      <c r="AS69" s="219">
        <f t="shared" si="5"/>
        <v>2</v>
      </c>
      <c r="AT69" s="220">
        <f t="shared" si="5"/>
        <v>2</v>
      </c>
      <c r="AU69" s="219" t="str">
        <f t="shared" si="5"/>
        <v/>
      </c>
      <c r="AV69" s="219" t="str">
        <f t="shared" si="5"/>
        <v/>
      </c>
      <c r="AW69" s="220" t="str">
        <f t="shared" si="5"/>
        <v/>
      </c>
      <c r="AX69" s="339"/>
      <c r="AY69" s="339"/>
      <c r="AZ69" s="339"/>
      <c r="BA69" s="339"/>
      <c r="BB69" s="333"/>
      <c r="BC69" s="333"/>
      <c r="BD69" s="333"/>
      <c r="BE69" s="333"/>
      <c r="BF69" s="333"/>
      <c r="BN69"/>
      <c r="BO69"/>
      <c r="BP69"/>
      <c r="BQ69"/>
      <c r="BR69"/>
      <c r="BS69"/>
      <c r="BT69"/>
      <c r="BU69"/>
    </row>
    <row r="70" spans="1:73" ht="18.75" customHeight="1" thickBot="1">
      <c r="A70"/>
      <c r="B70" s="346"/>
      <c r="C70" s="346"/>
      <c r="D70" s="346"/>
      <c r="E70" s="346"/>
      <c r="F70" s="346"/>
      <c r="G70" s="346"/>
      <c r="H70" s="346"/>
      <c r="I70" s="346"/>
      <c r="J70" s="346"/>
      <c r="K70" s="346"/>
      <c r="L70" s="348" t="s">
        <v>20</v>
      </c>
      <c r="M70" s="348"/>
      <c r="N70" s="348"/>
      <c r="O70" s="348"/>
      <c r="P70" s="348"/>
      <c r="Q70" s="348"/>
      <c r="R70" s="348"/>
      <c r="S70" s="218">
        <f t="shared" si="4"/>
        <v>1</v>
      </c>
      <c r="T70" s="219">
        <f t="shared" si="4"/>
        <v>1</v>
      </c>
      <c r="U70" s="219">
        <f t="shared" si="4"/>
        <v>1</v>
      </c>
      <c r="V70" s="219">
        <f t="shared" si="4"/>
        <v>1</v>
      </c>
      <c r="W70" s="219">
        <f t="shared" si="4"/>
        <v>1</v>
      </c>
      <c r="X70" s="219">
        <f t="shared" si="4"/>
        <v>1</v>
      </c>
      <c r="Y70" s="220">
        <f t="shared" si="4"/>
        <v>1</v>
      </c>
      <c r="Z70" s="221">
        <f t="shared" si="4"/>
        <v>1</v>
      </c>
      <c r="AA70" s="219">
        <f t="shared" si="4"/>
        <v>1</v>
      </c>
      <c r="AB70" s="219">
        <f t="shared" si="4"/>
        <v>1</v>
      </c>
      <c r="AC70" s="219">
        <f t="shared" si="4"/>
        <v>1</v>
      </c>
      <c r="AD70" s="219">
        <f t="shared" si="4"/>
        <v>1</v>
      </c>
      <c r="AE70" s="219">
        <f t="shared" si="4"/>
        <v>1</v>
      </c>
      <c r="AF70" s="220">
        <f t="shared" si="4"/>
        <v>1</v>
      </c>
      <c r="AG70" s="219">
        <f t="shared" si="4"/>
        <v>1</v>
      </c>
      <c r="AH70" s="219">
        <f t="shared" si="4"/>
        <v>1</v>
      </c>
      <c r="AI70" s="219">
        <f t="shared" si="5"/>
        <v>1</v>
      </c>
      <c r="AJ70" s="219">
        <f t="shared" si="5"/>
        <v>1</v>
      </c>
      <c r="AK70" s="219">
        <f t="shared" si="5"/>
        <v>1</v>
      </c>
      <c r="AL70" s="219">
        <f t="shared" si="5"/>
        <v>1</v>
      </c>
      <c r="AM70" s="220">
        <f t="shared" si="5"/>
        <v>1</v>
      </c>
      <c r="AN70" s="219">
        <f t="shared" si="5"/>
        <v>1</v>
      </c>
      <c r="AO70" s="219">
        <f t="shared" si="5"/>
        <v>1</v>
      </c>
      <c r="AP70" s="219">
        <f t="shared" si="5"/>
        <v>1</v>
      </c>
      <c r="AQ70" s="219">
        <f t="shared" si="5"/>
        <v>1</v>
      </c>
      <c r="AR70" s="219">
        <f t="shared" si="5"/>
        <v>1</v>
      </c>
      <c r="AS70" s="219">
        <f t="shared" si="5"/>
        <v>1</v>
      </c>
      <c r="AT70" s="220">
        <f t="shared" si="5"/>
        <v>1</v>
      </c>
      <c r="AU70" s="219" t="str">
        <f t="shared" si="5"/>
        <v/>
      </c>
      <c r="AV70" s="219" t="str">
        <f t="shared" si="5"/>
        <v/>
      </c>
      <c r="AW70" s="220" t="str">
        <f t="shared" si="5"/>
        <v/>
      </c>
      <c r="AX70" s="339"/>
      <c r="AY70" s="339"/>
      <c r="AZ70" s="339"/>
      <c r="BA70" s="339"/>
      <c r="BB70" s="333"/>
      <c r="BC70" s="333"/>
      <c r="BD70" s="333"/>
      <c r="BE70" s="333"/>
      <c r="BF70" s="333"/>
      <c r="BN70"/>
      <c r="BO70"/>
      <c r="BP70"/>
      <c r="BQ70"/>
      <c r="BR70"/>
      <c r="BS70"/>
      <c r="BT70"/>
      <c r="BU70"/>
    </row>
    <row r="71" spans="1:73" ht="18.75" customHeight="1" thickBot="1">
      <c r="A71"/>
      <c r="B71" s="346"/>
      <c r="C71" s="346"/>
      <c r="D71" s="346"/>
      <c r="E71" s="346"/>
      <c r="F71" s="346"/>
      <c r="G71" s="346"/>
      <c r="H71" s="346"/>
      <c r="I71" s="346"/>
      <c r="J71" s="346"/>
      <c r="K71" s="346"/>
      <c r="L71" s="222"/>
      <c r="M71" s="222"/>
      <c r="N71" s="222"/>
      <c r="O71" s="222"/>
      <c r="P71" s="222"/>
      <c r="Q71" s="222"/>
      <c r="R71" s="222"/>
      <c r="S71" s="223" t="str">
        <f t="shared" si="4"/>
        <v/>
      </c>
      <c r="T71" s="224" t="str">
        <f t="shared" si="4"/>
        <v/>
      </c>
      <c r="U71" s="224" t="str">
        <f t="shared" si="4"/>
        <v/>
      </c>
      <c r="V71" s="224" t="str">
        <f t="shared" si="4"/>
        <v/>
      </c>
      <c r="W71" s="224" t="str">
        <f t="shared" si="4"/>
        <v/>
      </c>
      <c r="X71" s="224" t="str">
        <f t="shared" si="4"/>
        <v/>
      </c>
      <c r="Y71" s="225" t="str">
        <f t="shared" si="4"/>
        <v/>
      </c>
      <c r="Z71" s="226" t="str">
        <f t="shared" si="4"/>
        <v/>
      </c>
      <c r="AA71" s="224" t="str">
        <f t="shared" si="4"/>
        <v/>
      </c>
      <c r="AB71" s="224" t="str">
        <f t="shared" si="4"/>
        <v/>
      </c>
      <c r="AC71" s="224" t="str">
        <f t="shared" si="4"/>
        <v/>
      </c>
      <c r="AD71" s="224" t="str">
        <f t="shared" si="4"/>
        <v/>
      </c>
      <c r="AE71" s="224" t="str">
        <f t="shared" si="4"/>
        <v/>
      </c>
      <c r="AF71" s="225" t="str">
        <f t="shared" si="4"/>
        <v/>
      </c>
      <c r="AG71" s="224" t="str">
        <f t="shared" si="4"/>
        <v/>
      </c>
      <c r="AH71" s="224" t="str">
        <f t="shared" si="4"/>
        <v/>
      </c>
      <c r="AI71" s="224" t="str">
        <f t="shared" si="5"/>
        <v/>
      </c>
      <c r="AJ71" s="224" t="str">
        <f t="shared" si="5"/>
        <v/>
      </c>
      <c r="AK71" s="224" t="str">
        <f t="shared" si="5"/>
        <v/>
      </c>
      <c r="AL71" s="224" t="str">
        <f t="shared" si="5"/>
        <v/>
      </c>
      <c r="AM71" s="225" t="str">
        <f t="shared" si="5"/>
        <v/>
      </c>
      <c r="AN71" s="224" t="str">
        <f t="shared" si="5"/>
        <v/>
      </c>
      <c r="AO71" s="224" t="str">
        <f t="shared" si="5"/>
        <v/>
      </c>
      <c r="AP71" s="224" t="str">
        <f t="shared" si="5"/>
        <v/>
      </c>
      <c r="AQ71" s="224" t="str">
        <f t="shared" si="5"/>
        <v/>
      </c>
      <c r="AR71" s="224" t="str">
        <f t="shared" si="5"/>
        <v/>
      </c>
      <c r="AS71" s="224" t="str">
        <f t="shared" si="5"/>
        <v/>
      </c>
      <c r="AT71" s="225" t="str">
        <f t="shared" si="5"/>
        <v/>
      </c>
      <c r="AU71" s="224" t="str">
        <f t="shared" si="5"/>
        <v/>
      </c>
      <c r="AV71" s="224" t="str">
        <f t="shared" si="5"/>
        <v/>
      </c>
      <c r="AW71" s="225" t="str">
        <f t="shared" si="5"/>
        <v/>
      </c>
      <c r="AX71" s="339"/>
      <c r="AY71" s="339"/>
      <c r="AZ71" s="339"/>
      <c r="BA71" s="339"/>
      <c r="BB71" s="333"/>
      <c r="BC71" s="333"/>
      <c r="BD71" s="333"/>
      <c r="BE71" s="333"/>
      <c r="BF71" s="333"/>
      <c r="BN71"/>
      <c r="BO71"/>
      <c r="BP71"/>
      <c r="BQ71"/>
      <c r="BR71"/>
      <c r="BS71"/>
      <c r="BT71"/>
      <c r="BU71"/>
    </row>
    <row r="72" spans="1:73" ht="13.5" customHeight="1"/>
    <row r="73" spans="1:73" ht="11.45" customHeight="1"/>
  </sheetData>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
    <cfRule type="expression" dxfId="272" priority="1">
      <formula>INDIRECT(ADDRESS(ROW(),COLUMN()))=TRUNC(INDIRECT(ADDRESS(ROW(),COLUMN())))</formula>
    </cfRule>
  </conditionalFormatting>
  <conditionalFormatting sqref="T24:Y24">
    <cfRule type="expression" dxfId="271" priority="2">
      <formula>INDIRECT(ADDRESS(ROW(),COLUMN()))=TRUNC(INDIRECT(ADDRESS(ROW(),COLUMN())))</formula>
    </cfRule>
  </conditionalFormatting>
  <conditionalFormatting sqref="T23:Y23">
    <cfRule type="expression" dxfId="270" priority="3">
      <formula>INDIRECT(ADDRESS(ROW(),COLUMN()))=TRUNC(INDIRECT(ADDRESS(ROW(),COLUMN())))</formula>
    </cfRule>
  </conditionalFormatting>
  <conditionalFormatting sqref="Z24">
    <cfRule type="expression" dxfId="269" priority="4">
      <formula>INDIRECT(ADDRESS(ROW(),COLUMN()))=TRUNC(INDIRECT(ADDRESS(ROW(),COLUMN())))</formula>
    </cfRule>
  </conditionalFormatting>
  <conditionalFormatting sqref="Z23">
    <cfRule type="expression" dxfId="268" priority="5">
      <formula>INDIRECT(ADDRESS(ROW(),COLUMN()))=TRUNC(INDIRECT(ADDRESS(ROW(),COLUMN())))</formula>
    </cfRule>
  </conditionalFormatting>
  <conditionalFormatting sqref="AA24:AF24">
    <cfRule type="expression" dxfId="267" priority="6">
      <formula>INDIRECT(ADDRESS(ROW(),COLUMN()))=TRUNC(INDIRECT(ADDRESS(ROW(),COLUMN())))</formula>
    </cfRule>
  </conditionalFormatting>
  <conditionalFormatting sqref="AA23:AF23">
    <cfRule type="expression" dxfId="266" priority="7">
      <formula>INDIRECT(ADDRESS(ROW(),COLUMN()))=TRUNC(INDIRECT(ADDRESS(ROW(),COLUMN())))</formula>
    </cfRule>
  </conditionalFormatting>
  <conditionalFormatting sqref="AG24">
    <cfRule type="expression" dxfId="265" priority="8">
      <formula>INDIRECT(ADDRESS(ROW(),COLUMN()))=TRUNC(INDIRECT(ADDRESS(ROW(),COLUMN())))</formula>
    </cfRule>
  </conditionalFormatting>
  <conditionalFormatting sqref="AG23">
    <cfRule type="expression" dxfId="264" priority="9">
      <formula>INDIRECT(ADDRESS(ROW(),COLUMN()))=TRUNC(INDIRECT(ADDRESS(ROW(),COLUMN())))</formula>
    </cfRule>
  </conditionalFormatting>
  <conditionalFormatting sqref="AH24:AM24">
    <cfRule type="expression" dxfId="263" priority="10">
      <formula>INDIRECT(ADDRESS(ROW(),COLUMN()))=TRUNC(INDIRECT(ADDRESS(ROW(),COLUMN())))</formula>
    </cfRule>
  </conditionalFormatting>
  <conditionalFormatting sqref="AH23:AM23">
    <cfRule type="expression" dxfId="262" priority="11">
      <formula>INDIRECT(ADDRESS(ROW(),COLUMN()))=TRUNC(INDIRECT(ADDRESS(ROW(),COLUMN())))</formula>
    </cfRule>
  </conditionalFormatting>
  <conditionalFormatting sqref="AN24">
    <cfRule type="expression" dxfId="261" priority="12">
      <formula>INDIRECT(ADDRESS(ROW(),COLUMN()))=TRUNC(INDIRECT(ADDRESS(ROW(),COLUMN())))</formula>
    </cfRule>
  </conditionalFormatting>
  <conditionalFormatting sqref="AN23">
    <cfRule type="expression" dxfId="260" priority="13">
      <formula>INDIRECT(ADDRESS(ROW(),COLUMN()))=TRUNC(INDIRECT(ADDRESS(ROW(),COLUMN())))</formula>
    </cfRule>
  </conditionalFormatting>
  <conditionalFormatting sqref="AO24:AT24">
    <cfRule type="expression" dxfId="259" priority="14">
      <formula>INDIRECT(ADDRESS(ROW(),COLUMN()))=TRUNC(INDIRECT(ADDRESS(ROW(),COLUMN())))</formula>
    </cfRule>
  </conditionalFormatting>
  <conditionalFormatting sqref="AO23:AT23">
    <cfRule type="expression" dxfId="258" priority="15">
      <formula>INDIRECT(ADDRESS(ROW(),COLUMN()))=TRUNC(INDIRECT(ADDRESS(ROW(),COLUMN())))</formula>
    </cfRule>
  </conditionalFormatting>
  <conditionalFormatting sqref="AU24">
    <cfRule type="expression" dxfId="257" priority="16">
      <formula>INDIRECT(ADDRESS(ROW(),COLUMN()))=TRUNC(INDIRECT(ADDRESS(ROW(),COLUMN())))</formula>
    </cfRule>
  </conditionalFormatting>
  <conditionalFormatting sqref="AU23">
    <cfRule type="expression" dxfId="256" priority="17">
      <formula>INDIRECT(ADDRESS(ROW(),COLUMN()))=TRUNC(INDIRECT(ADDRESS(ROW(),COLUMN())))</formula>
    </cfRule>
  </conditionalFormatting>
  <conditionalFormatting sqref="AV24:AW24">
    <cfRule type="expression" dxfId="255" priority="18">
      <formula>INDIRECT(ADDRESS(ROW(),COLUMN()))=TRUNC(INDIRECT(ADDRESS(ROW(),COLUMN())))</formula>
    </cfRule>
  </conditionalFormatting>
  <conditionalFormatting sqref="AV23:AW23">
    <cfRule type="expression" dxfId="254" priority="19">
      <formula>INDIRECT(ADDRESS(ROW(),COLUMN()))=TRUNC(INDIRECT(ADDRESS(ROW(),COLUMN())))</formula>
    </cfRule>
  </conditionalFormatting>
  <conditionalFormatting sqref="AX23:BA24">
    <cfRule type="expression" dxfId="253" priority="20">
      <formula>INDIRECT(ADDRESS(ROW(),COLUMN()))=TRUNC(INDIRECT(ADDRESS(ROW(),COLUMN())))</formula>
    </cfRule>
  </conditionalFormatting>
  <conditionalFormatting sqref="S27">
    <cfRule type="expression" dxfId="252" priority="21">
      <formula>INDIRECT(ADDRESS(ROW(),COLUMN()))=TRUNC(INDIRECT(ADDRESS(ROW(),COLUMN())))</formula>
    </cfRule>
  </conditionalFormatting>
  <conditionalFormatting sqref="S26">
    <cfRule type="expression" dxfId="251" priority="22">
      <formula>INDIRECT(ADDRESS(ROW(),COLUMN()))=TRUNC(INDIRECT(ADDRESS(ROW(),COLUMN())))</formula>
    </cfRule>
  </conditionalFormatting>
  <conditionalFormatting sqref="T27:Y27">
    <cfRule type="expression" dxfId="250" priority="23">
      <formula>INDIRECT(ADDRESS(ROW(),COLUMN()))=TRUNC(INDIRECT(ADDRESS(ROW(),COLUMN())))</formula>
    </cfRule>
  </conditionalFormatting>
  <conditionalFormatting sqref="T26:Y26">
    <cfRule type="expression" dxfId="249" priority="24">
      <formula>INDIRECT(ADDRESS(ROW(),COLUMN()))=TRUNC(INDIRECT(ADDRESS(ROW(),COLUMN())))</formula>
    </cfRule>
  </conditionalFormatting>
  <conditionalFormatting sqref="Z27">
    <cfRule type="expression" dxfId="248" priority="25">
      <formula>INDIRECT(ADDRESS(ROW(),COLUMN()))=TRUNC(INDIRECT(ADDRESS(ROW(),COLUMN())))</formula>
    </cfRule>
  </conditionalFormatting>
  <conditionalFormatting sqref="Z26">
    <cfRule type="expression" dxfId="247" priority="26">
      <formula>INDIRECT(ADDRESS(ROW(),COLUMN()))=TRUNC(INDIRECT(ADDRESS(ROW(),COLUMN())))</formula>
    </cfRule>
  </conditionalFormatting>
  <conditionalFormatting sqref="AA27:AF27">
    <cfRule type="expression" dxfId="246" priority="27">
      <formula>INDIRECT(ADDRESS(ROW(),COLUMN()))=TRUNC(INDIRECT(ADDRESS(ROW(),COLUMN())))</formula>
    </cfRule>
  </conditionalFormatting>
  <conditionalFormatting sqref="AA26:AF26">
    <cfRule type="expression" dxfId="245" priority="28">
      <formula>INDIRECT(ADDRESS(ROW(),COLUMN()))=TRUNC(INDIRECT(ADDRESS(ROW(),COLUMN())))</formula>
    </cfRule>
  </conditionalFormatting>
  <conditionalFormatting sqref="AG27">
    <cfRule type="expression" dxfId="244" priority="29">
      <formula>INDIRECT(ADDRESS(ROW(),COLUMN()))=TRUNC(INDIRECT(ADDRESS(ROW(),COLUMN())))</formula>
    </cfRule>
  </conditionalFormatting>
  <conditionalFormatting sqref="AG26">
    <cfRule type="expression" dxfId="243" priority="30">
      <formula>INDIRECT(ADDRESS(ROW(),COLUMN()))=TRUNC(INDIRECT(ADDRESS(ROW(),COLUMN())))</formula>
    </cfRule>
  </conditionalFormatting>
  <conditionalFormatting sqref="AH27:AM27">
    <cfRule type="expression" dxfId="242" priority="31">
      <formula>INDIRECT(ADDRESS(ROW(),COLUMN()))=TRUNC(INDIRECT(ADDRESS(ROW(),COLUMN())))</formula>
    </cfRule>
  </conditionalFormatting>
  <conditionalFormatting sqref="AH26:AM26">
    <cfRule type="expression" dxfId="241" priority="32">
      <formula>INDIRECT(ADDRESS(ROW(),COLUMN()))=TRUNC(INDIRECT(ADDRESS(ROW(),COLUMN())))</formula>
    </cfRule>
  </conditionalFormatting>
  <conditionalFormatting sqref="AN27">
    <cfRule type="expression" dxfId="240" priority="33">
      <formula>INDIRECT(ADDRESS(ROW(),COLUMN()))=TRUNC(INDIRECT(ADDRESS(ROW(),COLUMN())))</formula>
    </cfRule>
  </conditionalFormatting>
  <conditionalFormatting sqref="AN26">
    <cfRule type="expression" dxfId="239" priority="34">
      <formula>INDIRECT(ADDRESS(ROW(),COLUMN()))=TRUNC(INDIRECT(ADDRESS(ROW(),COLUMN())))</formula>
    </cfRule>
  </conditionalFormatting>
  <conditionalFormatting sqref="AO27:AT27">
    <cfRule type="expression" dxfId="238" priority="35">
      <formula>INDIRECT(ADDRESS(ROW(),COLUMN()))=TRUNC(INDIRECT(ADDRESS(ROW(),COLUMN())))</formula>
    </cfRule>
  </conditionalFormatting>
  <conditionalFormatting sqref="AO26:AT26">
    <cfRule type="expression" dxfId="237" priority="36">
      <formula>INDIRECT(ADDRESS(ROW(),COLUMN()))=TRUNC(INDIRECT(ADDRESS(ROW(),COLUMN())))</formula>
    </cfRule>
  </conditionalFormatting>
  <conditionalFormatting sqref="AU27">
    <cfRule type="expression" dxfId="236" priority="37">
      <formula>INDIRECT(ADDRESS(ROW(),COLUMN()))=TRUNC(INDIRECT(ADDRESS(ROW(),COLUMN())))</formula>
    </cfRule>
  </conditionalFormatting>
  <conditionalFormatting sqref="AU26">
    <cfRule type="expression" dxfId="235" priority="38">
      <formula>INDIRECT(ADDRESS(ROW(),COLUMN()))=TRUNC(INDIRECT(ADDRESS(ROW(),COLUMN())))</formula>
    </cfRule>
  </conditionalFormatting>
  <conditionalFormatting sqref="AV27:AW27">
    <cfRule type="expression" dxfId="234" priority="39">
      <formula>INDIRECT(ADDRESS(ROW(),COLUMN()))=TRUNC(INDIRECT(ADDRESS(ROW(),COLUMN())))</formula>
    </cfRule>
  </conditionalFormatting>
  <conditionalFormatting sqref="AV26:AW26">
    <cfRule type="expression" dxfId="233" priority="40">
      <formula>INDIRECT(ADDRESS(ROW(),COLUMN()))=TRUNC(INDIRECT(ADDRESS(ROW(),COLUMN())))</formula>
    </cfRule>
  </conditionalFormatting>
  <conditionalFormatting sqref="AX26:BA27">
    <cfRule type="expression" dxfId="232" priority="41">
      <formula>INDIRECT(ADDRESS(ROW(),COLUMN()))=TRUNC(INDIRECT(ADDRESS(ROW(),COLUMN())))</formula>
    </cfRule>
  </conditionalFormatting>
  <conditionalFormatting sqref="S30">
    <cfRule type="expression" dxfId="231" priority="42">
      <formula>INDIRECT(ADDRESS(ROW(),COLUMN()))=TRUNC(INDIRECT(ADDRESS(ROW(),COLUMN())))</formula>
    </cfRule>
  </conditionalFormatting>
  <conditionalFormatting sqref="S29">
    <cfRule type="expression" dxfId="230" priority="43">
      <formula>INDIRECT(ADDRESS(ROW(),COLUMN()))=TRUNC(INDIRECT(ADDRESS(ROW(),COLUMN())))</formula>
    </cfRule>
  </conditionalFormatting>
  <conditionalFormatting sqref="T30:Y30">
    <cfRule type="expression" dxfId="229" priority="44">
      <formula>INDIRECT(ADDRESS(ROW(),COLUMN()))=TRUNC(INDIRECT(ADDRESS(ROW(),COLUMN())))</formula>
    </cfRule>
  </conditionalFormatting>
  <conditionalFormatting sqref="T29:Y29">
    <cfRule type="expression" dxfId="228" priority="45">
      <formula>INDIRECT(ADDRESS(ROW(),COLUMN()))=TRUNC(INDIRECT(ADDRESS(ROW(),COLUMN())))</formula>
    </cfRule>
  </conditionalFormatting>
  <conditionalFormatting sqref="Z30">
    <cfRule type="expression" dxfId="227" priority="46">
      <formula>INDIRECT(ADDRESS(ROW(),COLUMN()))=TRUNC(INDIRECT(ADDRESS(ROW(),COLUMN())))</formula>
    </cfRule>
  </conditionalFormatting>
  <conditionalFormatting sqref="Z29">
    <cfRule type="expression" dxfId="226" priority="47">
      <formula>INDIRECT(ADDRESS(ROW(),COLUMN()))=TRUNC(INDIRECT(ADDRESS(ROW(),COLUMN())))</formula>
    </cfRule>
  </conditionalFormatting>
  <conditionalFormatting sqref="AA30:AF30">
    <cfRule type="expression" dxfId="225" priority="48">
      <formula>INDIRECT(ADDRESS(ROW(),COLUMN()))=TRUNC(INDIRECT(ADDRESS(ROW(),COLUMN())))</formula>
    </cfRule>
  </conditionalFormatting>
  <conditionalFormatting sqref="AA29:AF29">
    <cfRule type="expression" dxfId="224" priority="49">
      <formula>INDIRECT(ADDRESS(ROW(),COLUMN()))=TRUNC(INDIRECT(ADDRESS(ROW(),COLUMN())))</formula>
    </cfRule>
  </conditionalFormatting>
  <conditionalFormatting sqref="AG30">
    <cfRule type="expression" dxfId="223" priority="50">
      <formula>INDIRECT(ADDRESS(ROW(),COLUMN()))=TRUNC(INDIRECT(ADDRESS(ROW(),COLUMN())))</formula>
    </cfRule>
  </conditionalFormatting>
  <conditionalFormatting sqref="AG29">
    <cfRule type="expression" dxfId="222" priority="51">
      <formula>INDIRECT(ADDRESS(ROW(),COLUMN()))=TRUNC(INDIRECT(ADDRESS(ROW(),COLUMN())))</formula>
    </cfRule>
  </conditionalFormatting>
  <conditionalFormatting sqref="AH30:AM30">
    <cfRule type="expression" dxfId="221" priority="52">
      <formula>INDIRECT(ADDRESS(ROW(),COLUMN()))=TRUNC(INDIRECT(ADDRESS(ROW(),COLUMN())))</formula>
    </cfRule>
  </conditionalFormatting>
  <conditionalFormatting sqref="AH29:AM29">
    <cfRule type="expression" dxfId="220" priority="53">
      <formula>INDIRECT(ADDRESS(ROW(),COLUMN()))=TRUNC(INDIRECT(ADDRESS(ROW(),COLUMN())))</formula>
    </cfRule>
  </conditionalFormatting>
  <conditionalFormatting sqref="AN30">
    <cfRule type="expression" dxfId="219" priority="54">
      <formula>INDIRECT(ADDRESS(ROW(),COLUMN()))=TRUNC(INDIRECT(ADDRESS(ROW(),COLUMN())))</formula>
    </cfRule>
  </conditionalFormatting>
  <conditionalFormatting sqref="AN29">
    <cfRule type="expression" dxfId="218" priority="55">
      <formula>INDIRECT(ADDRESS(ROW(),COLUMN()))=TRUNC(INDIRECT(ADDRESS(ROW(),COLUMN())))</formula>
    </cfRule>
  </conditionalFormatting>
  <conditionalFormatting sqref="AO30:AT30">
    <cfRule type="expression" dxfId="217" priority="56">
      <formula>INDIRECT(ADDRESS(ROW(),COLUMN()))=TRUNC(INDIRECT(ADDRESS(ROW(),COLUMN())))</formula>
    </cfRule>
  </conditionalFormatting>
  <conditionalFormatting sqref="AO29:AT29">
    <cfRule type="expression" dxfId="216" priority="57">
      <formula>INDIRECT(ADDRESS(ROW(),COLUMN()))=TRUNC(INDIRECT(ADDRESS(ROW(),COLUMN())))</formula>
    </cfRule>
  </conditionalFormatting>
  <conditionalFormatting sqref="AU30">
    <cfRule type="expression" dxfId="215" priority="58">
      <formula>INDIRECT(ADDRESS(ROW(),COLUMN()))=TRUNC(INDIRECT(ADDRESS(ROW(),COLUMN())))</formula>
    </cfRule>
  </conditionalFormatting>
  <conditionalFormatting sqref="AU29">
    <cfRule type="expression" dxfId="214" priority="59">
      <formula>INDIRECT(ADDRESS(ROW(),COLUMN()))=TRUNC(INDIRECT(ADDRESS(ROW(),COLUMN())))</formula>
    </cfRule>
  </conditionalFormatting>
  <conditionalFormatting sqref="AV30:AW30">
    <cfRule type="expression" dxfId="213" priority="60">
      <formula>INDIRECT(ADDRESS(ROW(),COLUMN()))=TRUNC(INDIRECT(ADDRESS(ROW(),COLUMN())))</formula>
    </cfRule>
  </conditionalFormatting>
  <conditionalFormatting sqref="AV29:AW29">
    <cfRule type="expression" dxfId="212" priority="61">
      <formula>INDIRECT(ADDRESS(ROW(),COLUMN()))=TRUNC(INDIRECT(ADDRESS(ROW(),COLUMN())))</formula>
    </cfRule>
  </conditionalFormatting>
  <conditionalFormatting sqref="AX29:BA30">
    <cfRule type="expression" dxfId="211" priority="62">
      <formula>INDIRECT(ADDRESS(ROW(),COLUMN()))=TRUNC(INDIRECT(ADDRESS(ROW(),COLUMN())))</formula>
    </cfRule>
  </conditionalFormatting>
  <conditionalFormatting sqref="S33">
    <cfRule type="expression" dxfId="210" priority="63">
      <formula>INDIRECT(ADDRESS(ROW(),COLUMN()))=TRUNC(INDIRECT(ADDRESS(ROW(),COLUMN())))</formula>
    </cfRule>
  </conditionalFormatting>
  <conditionalFormatting sqref="S32">
    <cfRule type="expression" dxfId="209" priority="64">
      <formula>INDIRECT(ADDRESS(ROW(),COLUMN()))=TRUNC(INDIRECT(ADDRESS(ROW(),COLUMN())))</formula>
    </cfRule>
  </conditionalFormatting>
  <conditionalFormatting sqref="T33:Y33">
    <cfRule type="expression" dxfId="208" priority="65">
      <formula>INDIRECT(ADDRESS(ROW(),COLUMN()))=TRUNC(INDIRECT(ADDRESS(ROW(),COLUMN())))</formula>
    </cfRule>
  </conditionalFormatting>
  <conditionalFormatting sqref="T32:Y32">
    <cfRule type="expression" dxfId="207" priority="66">
      <formula>INDIRECT(ADDRESS(ROW(),COLUMN()))=TRUNC(INDIRECT(ADDRESS(ROW(),COLUMN())))</formula>
    </cfRule>
  </conditionalFormatting>
  <conditionalFormatting sqref="Z33">
    <cfRule type="expression" dxfId="206" priority="67">
      <formula>INDIRECT(ADDRESS(ROW(),COLUMN()))=TRUNC(INDIRECT(ADDRESS(ROW(),COLUMN())))</formula>
    </cfRule>
  </conditionalFormatting>
  <conditionalFormatting sqref="Z32">
    <cfRule type="expression" dxfId="205" priority="68">
      <formula>INDIRECT(ADDRESS(ROW(),COLUMN()))=TRUNC(INDIRECT(ADDRESS(ROW(),COLUMN())))</formula>
    </cfRule>
  </conditionalFormatting>
  <conditionalFormatting sqref="AA33:AF33">
    <cfRule type="expression" dxfId="204" priority="69">
      <formula>INDIRECT(ADDRESS(ROW(),COLUMN()))=TRUNC(INDIRECT(ADDRESS(ROW(),COLUMN())))</formula>
    </cfRule>
  </conditionalFormatting>
  <conditionalFormatting sqref="AA32:AF32">
    <cfRule type="expression" dxfId="203" priority="70">
      <formula>INDIRECT(ADDRESS(ROW(),COLUMN()))=TRUNC(INDIRECT(ADDRESS(ROW(),COLUMN())))</formula>
    </cfRule>
  </conditionalFormatting>
  <conditionalFormatting sqref="AG33">
    <cfRule type="expression" dxfId="202" priority="71">
      <formula>INDIRECT(ADDRESS(ROW(),COLUMN()))=TRUNC(INDIRECT(ADDRESS(ROW(),COLUMN())))</formula>
    </cfRule>
  </conditionalFormatting>
  <conditionalFormatting sqref="AG32">
    <cfRule type="expression" dxfId="201" priority="72">
      <formula>INDIRECT(ADDRESS(ROW(),COLUMN()))=TRUNC(INDIRECT(ADDRESS(ROW(),COLUMN())))</formula>
    </cfRule>
  </conditionalFormatting>
  <conditionalFormatting sqref="AH33:AM33">
    <cfRule type="expression" dxfId="200" priority="73">
      <formula>INDIRECT(ADDRESS(ROW(),COLUMN()))=TRUNC(INDIRECT(ADDRESS(ROW(),COLUMN())))</formula>
    </cfRule>
  </conditionalFormatting>
  <conditionalFormatting sqref="AH32:AM32">
    <cfRule type="expression" dxfId="199" priority="74">
      <formula>INDIRECT(ADDRESS(ROW(),COLUMN()))=TRUNC(INDIRECT(ADDRESS(ROW(),COLUMN())))</formula>
    </cfRule>
  </conditionalFormatting>
  <conditionalFormatting sqref="AN33">
    <cfRule type="expression" dxfId="198" priority="75">
      <formula>INDIRECT(ADDRESS(ROW(),COLUMN()))=TRUNC(INDIRECT(ADDRESS(ROW(),COLUMN())))</formula>
    </cfRule>
  </conditionalFormatting>
  <conditionalFormatting sqref="AN32">
    <cfRule type="expression" dxfId="197" priority="76">
      <formula>INDIRECT(ADDRESS(ROW(),COLUMN()))=TRUNC(INDIRECT(ADDRESS(ROW(),COLUMN())))</formula>
    </cfRule>
  </conditionalFormatting>
  <conditionalFormatting sqref="AO33:AT33">
    <cfRule type="expression" dxfId="196" priority="77">
      <formula>INDIRECT(ADDRESS(ROW(),COLUMN()))=TRUNC(INDIRECT(ADDRESS(ROW(),COLUMN())))</formula>
    </cfRule>
  </conditionalFormatting>
  <conditionalFormatting sqref="AO32:AT32">
    <cfRule type="expression" dxfId="195" priority="78">
      <formula>INDIRECT(ADDRESS(ROW(),COLUMN()))=TRUNC(INDIRECT(ADDRESS(ROW(),COLUMN())))</formula>
    </cfRule>
  </conditionalFormatting>
  <conditionalFormatting sqref="AU33">
    <cfRule type="expression" dxfId="194" priority="79">
      <formula>INDIRECT(ADDRESS(ROW(),COLUMN()))=TRUNC(INDIRECT(ADDRESS(ROW(),COLUMN())))</formula>
    </cfRule>
  </conditionalFormatting>
  <conditionalFormatting sqref="AU32">
    <cfRule type="expression" dxfId="193" priority="80">
      <formula>INDIRECT(ADDRESS(ROW(),COLUMN()))=TRUNC(INDIRECT(ADDRESS(ROW(),COLUMN())))</formula>
    </cfRule>
  </conditionalFormatting>
  <conditionalFormatting sqref="AV33:AW33">
    <cfRule type="expression" dxfId="192" priority="81">
      <formula>INDIRECT(ADDRESS(ROW(),COLUMN()))=TRUNC(INDIRECT(ADDRESS(ROW(),COLUMN())))</formula>
    </cfRule>
  </conditionalFormatting>
  <conditionalFormatting sqref="AV32:AW32">
    <cfRule type="expression" dxfId="191" priority="82">
      <formula>INDIRECT(ADDRESS(ROW(),COLUMN()))=TRUNC(INDIRECT(ADDRESS(ROW(),COLUMN())))</formula>
    </cfRule>
  </conditionalFormatting>
  <conditionalFormatting sqref="AX32:BA33">
    <cfRule type="expression" dxfId="190" priority="83">
      <formula>INDIRECT(ADDRESS(ROW(),COLUMN()))=TRUNC(INDIRECT(ADDRESS(ROW(),COLUMN())))</formula>
    </cfRule>
  </conditionalFormatting>
  <conditionalFormatting sqref="S36">
    <cfRule type="expression" dxfId="189" priority="84">
      <formula>INDIRECT(ADDRESS(ROW(),COLUMN()))=TRUNC(INDIRECT(ADDRESS(ROW(),COLUMN())))</formula>
    </cfRule>
  </conditionalFormatting>
  <conditionalFormatting sqref="S35">
    <cfRule type="expression" dxfId="188" priority="85">
      <formula>INDIRECT(ADDRESS(ROW(),COLUMN()))=TRUNC(INDIRECT(ADDRESS(ROW(),COLUMN())))</formula>
    </cfRule>
  </conditionalFormatting>
  <conditionalFormatting sqref="T36:Y36">
    <cfRule type="expression" dxfId="187" priority="86">
      <formula>INDIRECT(ADDRESS(ROW(),COLUMN()))=TRUNC(INDIRECT(ADDRESS(ROW(),COLUMN())))</formula>
    </cfRule>
  </conditionalFormatting>
  <conditionalFormatting sqref="T35:Y35">
    <cfRule type="expression" dxfId="186" priority="87">
      <formula>INDIRECT(ADDRESS(ROW(),COLUMN()))=TRUNC(INDIRECT(ADDRESS(ROW(),COLUMN())))</formula>
    </cfRule>
  </conditionalFormatting>
  <conditionalFormatting sqref="Z36">
    <cfRule type="expression" dxfId="185" priority="88">
      <formula>INDIRECT(ADDRESS(ROW(),COLUMN()))=TRUNC(INDIRECT(ADDRESS(ROW(),COLUMN())))</formula>
    </cfRule>
  </conditionalFormatting>
  <conditionalFormatting sqref="Z35">
    <cfRule type="expression" dxfId="184" priority="89">
      <formula>INDIRECT(ADDRESS(ROW(),COLUMN()))=TRUNC(INDIRECT(ADDRESS(ROW(),COLUMN())))</formula>
    </cfRule>
  </conditionalFormatting>
  <conditionalFormatting sqref="AA36:AF36">
    <cfRule type="expression" dxfId="183" priority="90">
      <formula>INDIRECT(ADDRESS(ROW(),COLUMN()))=TRUNC(INDIRECT(ADDRESS(ROW(),COLUMN())))</formula>
    </cfRule>
  </conditionalFormatting>
  <conditionalFormatting sqref="AA35:AF35">
    <cfRule type="expression" dxfId="182" priority="91">
      <formula>INDIRECT(ADDRESS(ROW(),COLUMN()))=TRUNC(INDIRECT(ADDRESS(ROW(),COLUMN())))</formula>
    </cfRule>
  </conditionalFormatting>
  <conditionalFormatting sqref="AG36">
    <cfRule type="expression" dxfId="181" priority="92">
      <formula>INDIRECT(ADDRESS(ROW(),COLUMN()))=TRUNC(INDIRECT(ADDRESS(ROW(),COLUMN())))</formula>
    </cfRule>
  </conditionalFormatting>
  <conditionalFormatting sqref="AG35">
    <cfRule type="expression" dxfId="180" priority="93">
      <formula>INDIRECT(ADDRESS(ROW(),COLUMN()))=TRUNC(INDIRECT(ADDRESS(ROW(),COLUMN())))</formula>
    </cfRule>
  </conditionalFormatting>
  <conditionalFormatting sqref="AH36:AM36">
    <cfRule type="expression" dxfId="179" priority="94">
      <formula>INDIRECT(ADDRESS(ROW(),COLUMN()))=TRUNC(INDIRECT(ADDRESS(ROW(),COLUMN())))</formula>
    </cfRule>
  </conditionalFormatting>
  <conditionalFormatting sqref="AH35:AM35">
    <cfRule type="expression" dxfId="178" priority="95">
      <formula>INDIRECT(ADDRESS(ROW(),COLUMN()))=TRUNC(INDIRECT(ADDRESS(ROW(),COLUMN())))</formula>
    </cfRule>
  </conditionalFormatting>
  <conditionalFormatting sqref="AN36">
    <cfRule type="expression" dxfId="177" priority="96">
      <formula>INDIRECT(ADDRESS(ROW(),COLUMN()))=TRUNC(INDIRECT(ADDRESS(ROW(),COLUMN())))</formula>
    </cfRule>
  </conditionalFormatting>
  <conditionalFormatting sqref="AN35">
    <cfRule type="expression" dxfId="176" priority="97">
      <formula>INDIRECT(ADDRESS(ROW(),COLUMN()))=TRUNC(INDIRECT(ADDRESS(ROW(),COLUMN())))</formula>
    </cfRule>
  </conditionalFormatting>
  <conditionalFormatting sqref="AO36:AT36">
    <cfRule type="expression" dxfId="175" priority="98">
      <formula>INDIRECT(ADDRESS(ROW(),COLUMN()))=TRUNC(INDIRECT(ADDRESS(ROW(),COLUMN())))</formula>
    </cfRule>
  </conditionalFormatting>
  <conditionalFormatting sqref="AO35:AT35">
    <cfRule type="expression" dxfId="174" priority="99">
      <formula>INDIRECT(ADDRESS(ROW(),COLUMN()))=TRUNC(INDIRECT(ADDRESS(ROW(),COLUMN())))</formula>
    </cfRule>
  </conditionalFormatting>
  <conditionalFormatting sqref="AU36">
    <cfRule type="expression" dxfId="173" priority="100">
      <formula>INDIRECT(ADDRESS(ROW(),COLUMN()))=TRUNC(INDIRECT(ADDRESS(ROW(),COLUMN())))</formula>
    </cfRule>
  </conditionalFormatting>
  <conditionalFormatting sqref="AU35">
    <cfRule type="expression" dxfId="172" priority="101">
      <formula>INDIRECT(ADDRESS(ROW(),COLUMN()))=TRUNC(INDIRECT(ADDRESS(ROW(),COLUMN())))</formula>
    </cfRule>
  </conditionalFormatting>
  <conditionalFormatting sqref="AV36:AW36">
    <cfRule type="expression" dxfId="171" priority="102">
      <formula>INDIRECT(ADDRESS(ROW(),COLUMN()))=TRUNC(INDIRECT(ADDRESS(ROW(),COLUMN())))</formula>
    </cfRule>
  </conditionalFormatting>
  <conditionalFormatting sqref="AV35:AW35">
    <cfRule type="expression" dxfId="170" priority="103">
      <formula>INDIRECT(ADDRESS(ROW(),COLUMN()))=TRUNC(INDIRECT(ADDRESS(ROW(),COLUMN())))</formula>
    </cfRule>
  </conditionalFormatting>
  <conditionalFormatting sqref="AX35:BA36">
    <cfRule type="expression" dxfId="169" priority="104">
      <formula>INDIRECT(ADDRESS(ROW(),COLUMN()))=TRUNC(INDIRECT(ADDRESS(ROW(),COLUMN())))</formula>
    </cfRule>
  </conditionalFormatting>
  <conditionalFormatting sqref="S39">
    <cfRule type="expression" dxfId="168" priority="105">
      <formula>INDIRECT(ADDRESS(ROW(),COLUMN()))=TRUNC(INDIRECT(ADDRESS(ROW(),COLUMN())))</formula>
    </cfRule>
  </conditionalFormatting>
  <conditionalFormatting sqref="S38">
    <cfRule type="expression" dxfId="167" priority="106">
      <formula>INDIRECT(ADDRESS(ROW(),COLUMN()))=TRUNC(INDIRECT(ADDRESS(ROW(),COLUMN())))</formula>
    </cfRule>
  </conditionalFormatting>
  <conditionalFormatting sqref="T39:Y39">
    <cfRule type="expression" dxfId="166" priority="107">
      <formula>INDIRECT(ADDRESS(ROW(),COLUMN()))=TRUNC(INDIRECT(ADDRESS(ROW(),COLUMN())))</formula>
    </cfRule>
  </conditionalFormatting>
  <conditionalFormatting sqref="T38:Y38">
    <cfRule type="expression" dxfId="165" priority="108">
      <formula>INDIRECT(ADDRESS(ROW(),COLUMN()))=TRUNC(INDIRECT(ADDRESS(ROW(),COLUMN())))</formula>
    </cfRule>
  </conditionalFormatting>
  <conditionalFormatting sqref="Z39">
    <cfRule type="expression" dxfId="164" priority="109">
      <formula>INDIRECT(ADDRESS(ROW(),COLUMN()))=TRUNC(INDIRECT(ADDRESS(ROW(),COLUMN())))</formula>
    </cfRule>
  </conditionalFormatting>
  <conditionalFormatting sqref="Z38">
    <cfRule type="expression" dxfId="163" priority="110">
      <formula>INDIRECT(ADDRESS(ROW(),COLUMN()))=TRUNC(INDIRECT(ADDRESS(ROW(),COLUMN())))</formula>
    </cfRule>
  </conditionalFormatting>
  <conditionalFormatting sqref="AA39:AF39">
    <cfRule type="expression" dxfId="162" priority="111">
      <formula>INDIRECT(ADDRESS(ROW(),COLUMN()))=TRUNC(INDIRECT(ADDRESS(ROW(),COLUMN())))</formula>
    </cfRule>
  </conditionalFormatting>
  <conditionalFormatting sqref="AA38:AF38">
    <cfRule type="expression" dxfId="161" priority="112">
      <formula>INDIRECT(ADDRESS(ROW(),COLUMN()))=TRUNC(INDIRECT(ADDRESS(ROW(),COLUMN())))</formula>
    </cfRule>
  </conditionalFormatting>
  <conditionalFormatting sqref="AG39">
    <cfRule type="expression" dxfId="160" priority="113">
      <formula>INDIRECT(ADDRESS(ROW(),COLUMN()))=TRUNC(INDIRECT(ADDRESS(ROW(),COLUMN())))</formula>
    </cfRule>
  </conditionalFormatting>
  <conditionalFormatting sqref="AG38">
    <cfRule type="expression" dxfId="159" priority="114">
      <formula>INDIRECT(ADDRESS(ROW(),COLUMN()))=TRUNC(INDIRECT(ADDRESS(ROW(),COLUMN())))</formula>
    </cfRule>
  </conditionalFormatting>
  <conditionalFormatting sqref="AH39:AM39">
    <cfRule type="expression" dxfId="158" priority="115">
      <formula>INDIRECT(ADDRESS(ROW(),COLUMN()))=TRUNC(INDIRECT(ADDRESS(ROW(),COLUMN())))</formula>
    </cfRule>
  </conditionalFormatting>
  <conditionalFormatting sqref="AH38:AM38">
    <cfRule type="expression" dxfId="157" priority="116">
      <formula>INDIRECT(ADDRESS(ROW(),COLUMN()))=TRUNC(INDIRECT(ADDRESS(ROW(),COLUMN())))</formula>
    </cfRule>
  </conditionalFormatting>
  <conditionalFormatting sqref="AN39">
    <cfRule type="expression" dxfId="156" priority="117">
      <formula>INDIRECT(ADDRESS(ROW(),COLUMN()))=TRUNC(INDIRECT(ADDRESS(ROW(),COLUMN())))</formula>
    </cfRule>
  </conditionalFormatting>
  <conditionalFormatting sqref="AN38">
    <cfRule type="expression" dxfId="155" priority="118">
      <formula>INDIRECT(ADDRESS(ROW(),COLUMN()))=TRUNC(INDIRECT(ADDRESS(ROW(),COLUMN())))</formula>
    </cfRule>
  </conditionalFormatting>
  <conditionalFormatting sqref="AO39:AT39">
    <cfRule type="expression" dxfId="154" priority="119">
      <formula>INDIRECT(ADDRESS(ROW(),COLUMN()))=TRUNC(INDIRECT(ADDRESS(ROW(),COLUMN())))</formula>
    </cfRule>
  </conditionalFormatting>
  <conditionalFormatting sqref="AO38:AT38">
    <cfRule type="expression" dxfId="153" priority="120">
      <formula>INDIRECT(ADDRESS(ROW(),COLUMN()))=TRUNC(INDIRECT(ADDRESS(ROW(),COLUMN())))</formula>
    </cfRule>
  </conditionalFormatting>
  <conditionalFormatting sqref="AU39">
    <cfRule type="expression" dxfId="152" priority="121">
      <formula>INDIRECT(ADDRESS(ROW(),COLUMN()))=TRUNC(INDIRECT(ADDRESS(ROW(),COLUMN())))</formula>
    </cfRule>
  </conditionalFormatting>
  <conditionalFormatting sqref="AU38">
    <cfRule type="expression" dxfId="151" priority="122">
      <formula>INDIRECT(ADDRESS(ROW(),COLUMN()))=TRUNC(INDIRECT(ADDRESS(ROW(),COLUMN())))</formula>
    </cfRule>
  </conditionalFormatting>
  <conditionalFormatting sqref="AV39:AW39">
    <cfRule type="expression" dxfId="150" priority="123">
      <formula>INDIRECT(ADDRESS(ROW(),COLUMN()))=TRUNC(INDIRECT(ADDRESS(ROW(),COLUMN())))</formula>
    </cfRule>
  </conditionalFormatting>
  <conditionalFormatting sqref="AV38:AW38">
    <cfRule type="expression" dxfId="149" priority="124">
      <formula>INDIRECT(ADDRESS(ROW(),COLUMN()))=TRUNC(INDIRECT(ADDRESS(ROW(),COLUMN())))</formula>
    </cfRule>
  </conditionalFormatting>
  <conditionalFormatting sqref="AX38:BA39">
    <cfRule type="expression" dxfId="148" priority="125">
      <formula>INDIRECT(ADDRESS(ROW(),COLUMN()))=TRUNC(INDIRECT(ADDRESS(ROW(),COLUMN())))</formula>
    </cfRule>
  </conditionalFormatting>
  <conditionalFormatting sqref="S42">
    <cfRule type="expression" dxfId="147" priority="126">
      <formula>INDIRECT(ADDRESS(ROW(),COLUMN()))=TRUNC(INDIRECT(ADDRESS(ROW(),COLUMN())))</formula>
    </cfRule>
  </conditionalFormatting>
  <conditionalFormatting sqref="S41">
    <cfRule type="expression" dxfId="146" priority="127">
      <formula>INDIRECT(ADDRESS(ROW(),COLUMN()))=TRUNC(INDIRECT(ADDRESS(ROW(),COLUMN())))</formula>
    </cfRule>
  </conditionalFormatting>
  <conditionalFormatting sqref="T42:Y42">
    <cfRule type="expression" dxfId="145" priority="128">
      <formula>INDIRECT(ADDRESS(ROW(),COLUMN()))=TRUNC(INDIRECT(ADDRESS(ROW(),COLUMN())))</formula>
    </cfRule>
  </conditionalFormatting>
  <conditionalFormatting sqref="T41:Y41">
    <cfRule type="expression" dxfId="144" priority="129">
      <formula>INDIRECT(ADDRESS(ROW(),COLUMN()))=TRUNC(INDIRECT(ADDRESS(ROW(),COLUMN())))</formula>
    </cfRule>
  </conditionalFormatting>
  <conditionalFormatting sqref="Z42">
    <cfRule type="expression" dxfId="143" priority="130">
      <formula>INDIRECT(ADDRESS(ROW(),COLUMN()))=TRUNC(INDIRECT(ADDRESS(ROW(),COLUMN())))</formula>
    </cfRule>
  </conditionalFormatting>
  <conditionalFormatting sqref="Z41">
    <cfRule type="expression" dxfId="142" priority="131">
      <formula>INDIRECT(ADDRESS(ROW(),COLUMN()))=TRUNC(INDIRECT(ADDRESS(ROW(),COLUMN())))</formula>
    </cfRule>
  </conditionalFormatting>
  <conditionalFormatting sqref="AA42:AF42">
    <cfRule type="expression" dxfId="141" priority="132">
      <formula>INDIRECT(ADDRESS(ROW(),COLUMN()))=TRUNC(INDIRECT(ADDRESS(ROW(),COLUMN())))</formula>
    </cfRule>
  </conditionalFormatting>
  <conditionalFormatting sqref="AA41:AF41">
    <cfRule type="expression" dxfId="140" priority="133">
      <formula>INDIRECT(ADDRESS(ROW(),COLUMN()))=TRUNC(INDIRECT(ADDRESS(ROW(),COLUMN())))</formula>
    </cfRule>
  </conditionalFormatting>
  <conditionalFormatting sqref="AG42">
    <cfRule type="expression" dxfId="139" priority="134">
      <formula>INDIRECT(ADDRESS(ROW(),COLUMN()))=TRUNC(INDIRECT(ADDRESS(ROW(),COLUMN())))</formula>
    </cfRule>
  </conditionalFormatting>
  <conditionalFormatting sqref="AG41">
    <cfRule type="expression" dxfId="138" priority="135">
      <formula>INDIRECT(ADDRESS(ROW(),COLUMN()))=TRUNC(INDIRECT(ADDRESS(ROW(),COLUMN())))</formula>
    </cfRule>
  </conditionalFormatting>
  <conditionalFormatting sqref="AH42:AM42">
    <cfRule type="expression" dxfId="137" priority="136">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8">
      <formula>INDIRECT(ADDRESS(ROW(),COLUMN()))=TRUNC(INDIRECT(ADDRESS(ROW(),COLUMN())))</formula>
    </cfRule>
  </conditionalFormatting>
  <conditionalFormatting sqref="AN41">
    <cfRule type="expression" dxfId="134" priority="139">
      <formula>INDIRECT(ADDRESS(ROW(),COLUMN()))=TRUNC(INDIRECT(ADDRESS(ROW(),COLUMN())))</formula>
    </cfRule>
  </conditionalFormatting>
  <conditionalFormatting sqref="AO42:AT42">
    <cfRule type="expression" dxfId="133" priority="140">
      <formula>INDIRECT(ADDRESS(ROW(),COLUMN()))=TRUNC(INDIRECT(ADDRESS(ROW(),COLUMN())))</formula>
    </cfRule>
  </conditionalFormatting>
  <conditionalFormatting sqref="AO41:AT41">
    <cfRule type="expression" dxfId="132" priority="141">
      <formula>INDIRECT(ADDRESS(ROW(),COLUMN()))=TRUNC(INDIRECT(ADDRESS(ROW(),COLUMN())))</formula>
    </cfRule>
  </conditionalFormatting>
  <conditionalFormatting sqref="AU42">
    <cfRule type="expression" dxfId="131" priority="142">
      <formula>INDIRECT(ADDRESS(ROW(),COLUMN()))=TRUNC(INDIRECT(ADDRESS(ROW(),COLUMN())))</formula>
    </cfRule>
  </conditionalFormatting>
  <conditionalFormatting sqref="AU41">
    <cfRule type="expression" dxfId="130" priority="143">
      <formula>INDIRECT(ADDRESS(ROW(),COLUMN()))=TRUNC(INDIRECT(ADDRESS(ROW(),COLUMN())))</formula>
    </cfRule>
  </conditionalFormatting>
  <conditionalFormatting sqref="AV42:AW42">
    <cfRule type="expression" dxfId="129" priority="144">
      <formula>INDIRECT(ADDRESS(ROW(),COLUMN()))=TRUNC(INDIRECT(ADDRESS(ROW(),COLUMN())))</formula>
    </cfRule>
  </conditionalFormatting>
  <conditionalFormatting sqref="AV41:AW41">
    <cfRule type="expression" dxfId="128" priority="145">
      <formula>INDIRECT(ADDRESS(ROW(),COLUMN()))=TRUNC(INDIRECT(ADDRESS(ROW(),COLUMN())))</formula>
    </cfRule>
  </conditionalFormatting>
  <conditionalFormatting sqref="AX41:BA42">
    <cfRule type="expression" dxfId="127" priority="146">
      <formula>INDIRECT(ADDRESS(ROW(),COLUMN()))=TRUNC(INDIRECT(ADDRESS(ROW(),COLUMN())))</formula>
    </cfRule>
  </conditionalFormatting>
  <conditionalFormatting sqref="S45">
    <cfRule type="expression" dxfId="126" priority="147">
      <formula>INDIRECT(ADDRESS(ROW(),COLUMN()))=TRUNC(INDIRECT(ADDRESS(ROW(),COLUMN())))</formula>
    </cfRule>
  </conditionalFormatting>
  <conditionalFormatting sqref="S44">
    <cfRule type="expression" dxfId="125" priority="148">
      <formula>INDIRECT(ADDRESS(ROW(),COLUMN()))=TRUNC(INDIRECT(ADDRESS(ROW(),COLUMN())))</formula>
    </cfRule>
  </conditionalFormatting>
  <conditionalFormatting sqref="T45:Y45">
    <cfRule type="expression" dxfId="124" priority="149">
      <formula>INDIRECT(ADDRESS(ROW(),COLUMN()))=TRUNC(INDIRECT(ADDRESS(ROW(),COLUMN())))</formula>
    </cfRule>
  </conditionalFormatting>
  <conditionalFormatting sqref="T44:Y44">
    <cfRule type="expression" dxfId="123" priority="150">
      <formula>INDIRECT(ADDRESS(ROW(),COLUMN()))=TRUNC(INDIRECT(ADDRESS(ROW(),COLUMN())))</formula>
    </cfRule>
  </conditionalFormatting>
  <conditionalFormatting sqref="Z45">
    <cfRule type="expression" dxfId="122" priority="151">
      <formula>INDIRECT(ADDRESS(ROW(),COLUMN()))=TRUNC(INDIRECT(ADDRESS(ROW(),COLUMN())))</formula>
    </cfRule>
  </conditionalFormatting>
  <conditionalFormatting sqref="Z44">
    <cfRule type="expression" dxfId="121" priority="152">
      <formula>INDIRECT(ADDRESS(ROW(),COLUMN()))=TRUNC(INDIRECT(ADDRESS(ROW(),COLUMN())))</formula>
    </cfRule>
  </conditionalFormatting>
  <conditionalFormatting sqref="AA45:AF45">
    <cfRule type="expression" dxfId="120" priority="153">
      <formula>INDIRECT(ADDRESS(ROW(),COLUMN()))=TRUNC(INDIRECT(ADDRESS(ROW(),COLUMN())))</formula>
    </cfRule>
  </conditionalFormatting>
  <conditionalFormatting sqref="AA44:AF44">
    <cfRule type="expression" dxfId="119" priority="154">
      <formula>INDIRECT(ADDRESS(ROW(),COLUMN()))=TRUNC(INDIRECT(ADDRESS(ROW(),COLUMN())))</formula>
    </cfRule>
  </conditionalFormatting>
  <conditionalFormatting sqref="AG45">
    <cfRule type="expression" dxfId="118" priority="155">
      <formula>INDIRECT(ADDRESS(ROW(),COLUMN()))=TRUNC(INDIRECT(ADDRESS(ROW(),COLUMN())))</formula>
    </cfRule>
  </conditionalFormatting>
  <conditionalFormatting sqref="AG44">
    <cfRule type="expression" dxfId="117" priority="156">
      <formula>INDIRECT(ADDRESS(ROW(),COLUMN()))=TRUNC(INDIRECT(ADDRESS(ROW(),COLUMN())))</formula>
    </cfRule>
  </conditionalFormatting>
  <conditionalFormatting sqref="AH45:AM45">
    <cfRule type="expression" dxfId="116" priority="157">
      <formula>INDIRECT(ADDRESS(ROW(),COLUMN()))=TRUNC(INDIRECT(ADDRESS(ROW(),COLUMN())))</formula>
    </cfRule>
  </conditionalFormatting>
  <conditionalFormatting sqref="AH44:AM44">
    <cfRule type="expression" dxfId="115" priority="158">
      <formula>INDIRECT(ADDRESS(ROW(),COLUMN()))=TRUNC(INDIRECT(ADDRESS(ROW(),COLUMN())))</formula>
    </cfRule>
  </conditionalFormatting>
  <conditionalFormatting sqref="AN45">
    <cfRule type="expression" dxfId="114" priority="159">
      <formula>INDIRECT(ADDRESS(ROW(),COLUMN()))=TRUNC(INDIRECT(ADDRESS(ROW(),COLUMN())))</formula>
    </cfRule>
  </conditionalFormatting>
  <conditionalFormatting sqref="AN44">
    <cfRule type="expression" dxfId="113" priority="160">
      <formula>INDIRECT(ADDRESS(ROW(),COLUMN()))=TRUNC(INDIRECT(ADDRESS(ROW(),COLUMN())))</formula>
    </cfRule>
  </conditionalFormatting>
  <conditionalFormatting sqref="AO45:AT45">
    <cfRule type="expression" dxfId="112" priority="161">
      <formula>INDIRECT(ADDRESS(ROW(),COLUMN()))=TRUNC(INDIRECT(ADDRESS(ROW(),COLUMN())))</formula>
    </cfRule>
  </conditionalFormatting>
  <conditionalFormatting sqref="AO44:AT44">
    <cfRule type="expression" dxfId="111" priority="162">
      <formula>INDIRECT(ADDRESS(ROW(),COLUMN()))=TRUNC(INDIRECT(ADDRESS(ROW(),COLUMN())))</formula>
    </cfRule>
  </conditionalFormatting>
  <conditionalFormatting sqref="AU45">
    <cfRule type="expression" dxfId="110" priority="163">
      <formula>INDIRECT(ADDRESS(ROW(),COLUMN()))=TRUNC(INDIRECT(ADDRESS(ROW(),COLUMN())))</formula>
    </cfRule>
  </conditionalFormatting>
  <conditionalFormatting sqref="AU44">
    <cfRule type="expression" dxfId="109" priority="164">
      <formula>INDIRECT(ADDRESS(ROW(),COLUMN()))=TRUNC(INDIRECT(ADDRESS(ROW(),COLUMN())))</formula>
    </cfRule>
  </conditionalFormatting>
  <conditionalFormatting sqref="AV45:AW45">
    <cfRule type="expression" dxfId="108" priority="165">
      <formula>INDIRECT(ADDRESS(ROW(),COLUMN()))=TRUNC(INDIRECT(ADDRESS(ROW(),COLUMN())))</formula>
    </cfRule>
  </conditionalFormatting>
  <conditionalFormatting sqref="AV44:AW44">
    <cfRule type="expression" dxfId="107" priority="166">
      <formula>INDIRECT(ADDRESS(ROW(),COLUMN()))=TRUNC(INDIRECT(ADDRESS(ROW(),COLUMN())))</formula>
    </cfRule>
  </conditionalFormatting>
  <conditionalFormatting sqref="AX44:BA45">
    <cfRule type="expression" dxfId="106" priority="167">
      <formula>INDIRECT(ADDRESS(ROW(),COLUMN()))=TRUNC(INDIRECT(ADDRESS(ROW(),COLUMN())))</formula>
    </cfRule>
  </conditionalFormatting>
  <conditionalFormatting sqref="S48">
    <cfRule type="expression" dxfId="105" priority="168">
      <formula>INDIRECT(ADDRESS(ROW(),COLUMN()))=TRUNC(INDIRECT(ADDRESS(ROW(),COLUMN())))</formula>
    </cfRule>
  </conditionalFormatting>
  <conditionalFormatting sqref="S47">
    <cfRule type="expression" dxfId="104" priority="169">
      <formula>INDIRECT(ADDRESS(ROW(),COLUMN()))=TRUNC(INDIRECT(ADDRESS(ROW(),COLUMN())))</formula>
    </cfRule>
  </conditionalFormatting>
  <conditionalFormatting sqref="T48:Y48">
    <cfRule type="expression" dxfId="103" priority="170">
      <formula>INDIRECT(ADDRESS(ROW(),COLUMN()))=TRUNC(INDIRECT(ADDRESS(ROW(),COLUMN())))</formula>
    </cfRule>
  </conditionalFormatting>
  <conditionalFormatting sqref="T47:Y47">
    <cfRule type="expression" dxfId="102" priority="171">
      <formula>INDIRECT(ADDRESS(ROW(),COLUMN()))=TRUNC(INDIRECT(ADDRESS(ROW(),COLUMN())))</formula>
    </cfRule>
  </conditionalFormatting>
  <conditionalFormatting sqref="Z48">
    <cfRule type="expression" dxfId="101" priority="172">
      <formula>INDIRECT(ADDRESS(ROW(),COLUMN()))=TRUNC(INDIRECT(ADDRESS(ROW(),COLUMN())))</formula>
    </cfRule>
  </conditionalFormatting>
  <conditionalFormatting sqref="Z47">
    <cfRule type="expression" dxfId="100" priority="173">
      <formula>INDIRECT(ADDRESS(ROW(),COLUMN()))=TRUNC(INDIRECT(ADDRESS(ROW(),COLUMN())))</formula>
    </cfRule>
  </conditionalFormatting>
  <conditionalFormatting sqref="AA48:AF48">
    <cfRule type="expression" dxfId="99" priority="174">
      <formula>INDIRECT(ADDRESS(ROW(),COLUMN()))=TRUNC(INDIRECT(ADDRESS(ROW(),COLUMN())))</formula>
    </cfRule>
  </conditionalFormatting>
  <conditionalFormatting sqref="AA47:AF47">
    <cfRule type="expression" dxfId="98" priority="175">
      <formula>INDIRECT(ADDRESS(ROW(),COLUMN()))=TRUNC(INDIRECT(ADDRESS(ROW(),COLUMN())))</formula>
    </cfRule>
  </conditionalFormatting>
  <conditionalFormatting sqref="AG48">
    <cfRule type="expression" dxfId="97" priority="176">
      <formula>INDIRECT(ADDRESS(ROW(),COLUMN()))=TRUNC(INDIRECT(ADDRESS(ROW(),COLUMN())))</formula>
    </cfRule>
  </conditionalFormatting>
  <conditionalFormatting sqref="AG47">
    <cfRule type="expression" dxfId="96" priority="177">
      <formula>INDIRECT(ADDRESS(ROW(),COLUMN()))=TRUNC(INDIRECT(ADDRESS(ROW(),COLUMN())))</formula>
    </cfRule>
  </conditionalFormatting>
  <conditionalFormatting sqref="AH48:AM48">
    <cfRule type="expression" dxfId="95" priority="178">
      <formula>INDIRECT(ADDRESS(ROW(),COLUMN()))=TRUNC(INDIRECT(ADDRESS(ROW(),COLUMN())))</formula>
    </cfRule>
  </conditionalFormatting>
  <conditionalFormatting sqref="AH47:AM47">
    <cfRule type="expression" dxfId="94" priority="179">
      <formula>INDIRECT(ADDRESS(ROW(),COLUMN()))=TRUNC(INDIRECT(ADDRESS(ROW(),COLUMN())))</formula>
    </cfRule>
  </conditionalFormatting>
  <conditionalFormatting sqref="AN48">
    <cfRule type="expression" dxfId="93" priority="180">
      <formula>INDIRECT(ADDRESS(ROW(),COLUMN()))=TRUNC(INDIRECT(ADDRESS(ROW(),COLUMN())))</formula>
    </cfRule>
  </conditionalFormatting>
  <conditionalFormatting sqref="AN47">
    <cfRule type="expression" dxfId="92" priority="181">
      <formula>INDIRECT(ADDRESS(ROW(),COLUMN()))=TRUNC(INDIRECT(ADDRESS(ROW(),COLUMN())))</formula>
    </cfRule>
  </conditionalFormatting>
  <conditionalFormatting sqref="AO48:AT48">
    <cfRule type="expression" dxfId="91" priority="182">
      <formula>INDIRECT(ADDRESS(ROW(),COLUMN()))=TRUNC(INDIRECT(ADDRESS(ROW(),COLUMN())))</formula>
    </cfRule>
  </conditionalFormatting>
  <conditionalFormatting sqref="AO47:AT47">
    <cfRule type="expression" dxfId="90" priority="183">
      <formula>INDIRECT(ADDRESS(ROW(),COLUMN()))=TRUNC(INDIRECT(ADDRESS(ROW(),COLUMN())))</formula>
    </cfRule>
  </conditionalFormatting>
  <conditionalFormatting sqref="AU48">
    <cfRule type="expression" dxfId="89" priority="184">
      <formula>INDIRECT(ADDRESS(ROW(),COLUMN()))=TRUNC(INDIRECT(ADDRESS(ROW(),COLUMN())))</formula>
    </cfRule>
  </conditionalFormatting>
  <conditionalFormatting sqref="AU47">
    <cfRule type="expression" dxfId="88" priority="185">
      <formula>INDIRECT(ADDRESS(ROW(),COLUMN()))=TRUNC(INDIRECT(ADDRESS(ROW(),COLUMN())))</formula>
    </cfRule>
  </conditionalFormatting>
  <conditionalFormatting sqref="AV48:AW48">
    <cfRule type="expression" dxfId="87" priority="186">
      <formula>INDIRECT(ADDRESS(ROW(),COLUMN()))=TRUNC(INDIRECT(ADDRESS(ROW(),COLUMN())))</formula>
    </cfRule>
  </conditionalFormatting>
  <conditionalFormatting sqref="AV47:AW47">
    <cfRule type="expression" dxfId="86" priority="187">
      <formula>INDIRECT(ADDRESS(ROW(),COLUMN()))=TRUNC(INDIRECT(ADDRESS(ROW(),COLUMN())))</formula>
    </cfRule>
  </conditionalFormatting>
  <conditionalFormatting sqref="AX47:BA48">
    <cfRule type="expression" dxfId="85" priority="188">
      <formula>INDIRECT(ADDRESS(ROW(),COLUMN()))=TRUNC(INDIRECT(ADDRESS(ROW(),COLUMN())))</formula>
    </cfRule>
  </conditionalFormatting>
  <conditionalFormatting sqref="S51">
    <cfRule type="expression" dxfId="84" priority="189">
      <formula>INDIRECT(ADDRESS(ROW(),COLUMN()))=TRUNC(INDIRECT(ADDRESS(ROW(),COLUMN())))</formula>
    </cfRule>
  </conditionalFormatting>
  <conditionalFormatting sqref="S50">
    <cfRule type="expression" dxfId="83" priority="190">
      <formula>INDIRECT(ADDRESS(ROW(),COLUMN()))=TRUNC(INDIRECT(ADDRESS(ROW(),COLUMN())))</formula>
    </cfRule>
  </conditionalFormatting>
  <conditionalFormatting sqref="T51:Y51">
    <cfRule type="expression" dxfId="82" priority="191">
      <formula>INDIRECT(ADDRESS(ROW(),COLUMN()))=TRUNC(INDIRECT(ADDRESS(ROW(),COLUMN())))</formula>
    </cfRule>
  </conditionalFormatting>
  <conditionalFormatting sqref="T50:Y50">
    <cfRule type="expression" dxfId="81" priority="192">
      <formula>INDIRECT(ADDRESS(ROW(),COLUMN()))=TRUNC(INDIRECT(ADDRESS(ROW(),COLUMN())))</formula>
    </cfRule>
  </conditionalFormatting>
  <conditionalFormatting sqref="Z51">
    <cfRule type="expression" dxfId="80" priority="193">
      <formula>INDIRECT(ADDRESS(ROW(),COLUMN()))=TRUNC(INDIRECT(ADDRESS(ROW(),COLUMN())))</formula>
    </cfRule>
  </conditionalFormatting>
  <conditionalFormatting sqref="Z50">
    <cfRule type="expression" dxfId="79" priority="194">
      <formula>INDIRECT(ADDRESS(ROW(),COLUMN()))=TRUNC(INDIRECT(ADDRESS(ROW(),COLUMN())))</formula>
    </cfRule>
  </conditionalFormatting>
  <conditionalFormatting sqref="AA51:AF51">
    <cfRule type="expression" dxfId="78" priority="195">
      <formula>INDIRECT(ADDRESS(ROW(),COLUMN()))=TRUNC(INDIRECT(ADDRESS(ROW(),COLUMN())))</formula>
    </cfRule>
  </conditionalFormatting>
  <conditionalFormatting sqref="AA50:AF50">
    <cfRule type="expression" dxfId="77" priority="196">
      <formula>INDIRECT(ADDRESS(ROW(),COLUMN()))=TRUNC(INDIRECT(ADDRESS(ROW(),COLUMN())))</formula>
    </cfRule>
  </conditionalFormatting>
  <conditionalFormatting sqref="AG51">
    <cfRule type="expression" dxfId="76" priority="197">
      <formula>INDIRECT(ADDRESS(ROW(),COLUMN()))=TRUNC(INDIRECT(ADDRESS(ROW(),COLUMN())))</formula>
    </cfRule>
  </conditionalFormatting>
  <conditionalFormatting sqref="AG50">
    <cfRule type="expression" dxfId="75" priority="198">
      <formula>INDIRECT(ADDRESS(ROW(),COLUMN()))=TRUNC(INDIRECT(ADDRESS(ROW(),COLUMN())))</formula>
    </cfRule>
  </conditionalFormatting>
  <conditionalFormatting sqref="AH51:AM51">
    <cfRule type="expression" dxfId="74" priority="199">
      <formula>INDIRECT(ADDRESS(ROW(),COLUMN()))=TRUNC(INDIRECT(ADDRESS(ROW(),COLUMN())))</formula>
    </cfRule>
  </conditionalFormatting>
  <conditionalFormatting sqref="AH50:AM50">
    <cfRule type="expression" dxfId="73" priority="200">
      <formula>INDIRECT(ADDRESS(ROW(),COLUMN()))=TRUNC(INDIRECT(ADDRESS(ROW(),COLUMN())))</formula>
    </cfRule>
  </conditionalFormatting>
  <conditionalFormatting sqref="AN51">
    <cfRule type="expression" dxfId="72" priority="201">
      <formula>INDIRECT(ADDRESS(ROW(),COLUMN()))=TRUNC(INDIRECT(ADDRESS(ROW(),COLUMN())))</formula>
    </cfRule>
  </conditionalFormatting>
  <conditionalFormatting sqref="AN50">
    <cfRule type="expression" dxfId="71" priority="202">
      <formula>INDIRECT(ADDRESS(ROW(),COLUMN()))=TRUNC(INDIRECT(ADDRESS(ROW(),COLUMN())))</formula>
    </cfRule>
  </conditionalFormatting>
  <conditionalFormatting sqref="AO51:AT51">
    <cfRule type="expression" dxfId="70" priority="203">
      <formula>INDIRECT(ADDRESS(ROW(),COLUMN()))=TRUNC(INDIRECT(ADDRESS(ROW(),COLUMN())))</formula>
    </cfRule>
  </conditionalFormatting>
  <conditionalFormatting sqref="AO50:AT50">
    <cfRule type="expression" dxfId="69" priority="204">
      <formula>INDIRECT(ADDRESS(ROW(),COLUMN()))=TRUNC(INDIRECT(ADDRESS(ROW(),COLUMN())))</formula>
    </cfRule>
  </conditionalFormatting>
  <conditionalFormatting sqref="AU51">
    <cfRule type="expression" dxfId="68" priority="205">
      <formula>INDIRECT(ADDRESS(ROW(),COLUMN()))=TRUNC(INDIRECT(ADDRESS(ROW(),COLUMN())))</formula>
    </cfRule>
  </conditionalFormatting>
  <conditionalFormatting sqref="AU50">
    <cfRule type="expression" dxfId="67" priority="206">
      <formula>INDIRECT(ADDRESS(ROW(),COLUMN()))=TRUNC(INDIRECT(ADDRESS(ROW(),COLUMN())))</formula>
    </cfRule>
  </conditionalFormatting>
  <conditionalFormatting sqref="AV51:AW51">
    <cfRule type="expression" dxfId="66" priority="207">
      <formula>INDIRECT(ADDRESS(ROW(),COLUMN()))=TRUNC(INDIRECT(ADDRESS(ROW(),COLUMN())))</formula>
    </cfRule>
  </conditionalFormatting>
  <conditionalFormatting sqref="AV50:AW50">
    <cfRule type="expression" dxfId="65" priority="208">
      <formula>INDIRECT(ADDRESS(ROW(),COLUMN()))=TRUNC(INDIRECT(ADDRESS(ROW(),COLUMN())))</formula>
    </cfRule>
  </conditionalFormatting>
  <conditionalFormatting sqref="AX50:BA51">
    <cfRule type="expression" dxfId="64" priority="209">
      <formula>INDIRECT(ADDRESS(ROW(),COLUMN()))=TRUNC(INDIRECT(ADDRESS(ROW(),COLUMN())))</formula>
    </cfRule>
  </conditionalFormatting>
  <conditionalFormatting sqref="S54">
    <cfRule type="expression" dxfId="63" priority="210">
      <formula>INDIRECT(ADDRESS(ROW(),COLUMN()))=TRUNC(INDIRECT(ADDRESS(ROW(),COLUMN())))</formula>
    </cfRule>
  </conditionalFormatting>
  <conditionalFormatting sqref="S53">
    <cfRule type="expression" dxfId="62" priority="211">
      <formula>INDIRECT(ADDRESS(ROW(),COLUMN()))=TRUNC(INDIRECT(ADDRESS(ROW(),COLUMN())))</formula>
    </cfRule>
  </conditionalFormatting>
  <conditionalFormatting sqref="T54:Y54">
    <cfRule type="expression" dxfId="61" priority="212">
      <formula>INDIRECT(ADDRESS(ROW(),COLUMN()))=TRUNC(INDIRECT(ADDRESS(ROW(),COLUMN())))</formula>
    </cfRule>
  </conditionalFormatting>
  <conditionalFormatting sqref="T53:Y53">
    <cfRule type="expression" dxfId="60" priority="213">
      <formula>INDIRECT(ADDRESS(ROW(),COLUMN()))=TRUNC(INDIRECT(ADDRESS(ROW(),COLUMN())))</formula>
    </cfRule>
  </conditionalFormatting>
  <conditionalFormatting sqref="Z54">
    <cfRule type="expression" dxfId="59" priority="214">
      <formula>INDIRECT(ADDRESS(ROW(),COLUMN()))=TRUNC(INDIRECT(ADDRESS(ROW(),COLUMN())))</formula>
    </cfRule>
  </conditionalFormatting>
  <conditionalFormatting sqref="Z53">
    <cfRule type="expression" dxfId="58" priority="215">
      <formula>INDIRECT(ADDRESS(ROW(),COLUMN()))=TRUNC(INDIRECT(ADDRESS(ROW(),COLUMN())))</formula>
    </cfRule>
  </conditionalFormatting>
  <conditionalFormatting sqref="AA54:AF54">
    <cfRule type="expression" dxfId="57" priority="216">
      <formula>INDIRECT(ADDRESS(ROW(),COLUMN()))=TRUNC(INDIRECT(ADDRESS(ROW(),COLUMN())))</formula>
    </cfRule>
  </conditionalFormatting>
  <conditionalFormatting sqref="AA53:AF53">
    <cfRule type="expression" dxfId="56" priority="217">
      <formula>INDIRECT(ADDRESS(ROW(),COLUMN()))=TRUNC(INDIRECT(ADDRESS(ROW(),COLUMN())))</formula>
    </cfRule>
  </conditionalFormatting>
  <conditionalFormatting sqref="AG54">
    <cfRule type="expression" dxfId="55" priority="218">
      <formula>INDIRECT(ADDRESS(ROW(),COLUMN()))=TRUNC(INDIRECT(ADDRESS(ROW(),COLUMN())))</formula>
    </cfRule>
  </conditionalFormatting>
  <conditionalFormatting sqref="AG53">
    <cfRule type="expression" dxfId="54" priority="219">
      <formula>INDIRECT(ADDRESS(ROW(),COLUMN()))=TRUNC(INDIRECT(ADDRESS(ROW(),COLUMN())))</formula>
    </cfRule>
  </conditionalFormatting>
  <conditionalFormatting sqref="AH54:AM54">
    <cfRule type="expression" dxfId="53" priority="220">
      <formula>INDIRECT(ADDRESS(ROW(),COLUMN()))=TRUNC(INDIRECT(ADDRESS(ROW(),COLUMN())))</formula>
    </cfRule>
  </conditionalFormatting>
  <conditionalFormatting sqref="AH53:AM53">
    <cfRule type="expression" dxfId="52" priority="221">
      <formula>INDIRECT(ADDRESS(ROW(),COLUMN()))=TRUNC(INDIRECT(ADDRESS(ROW(),COLUMN())))</formula>
    </cfRule>
  </conditionalFormatting>
  <conditionalFormatting sqref="AN54">
    <cfRule type="expression" dxfId="51" priority="222">
      <formula>INDIRECT(ADDRESS(ROW(),COLUMN()))=TRUNC(INDIRECT(ADDRESS(ROW(),COLUMN())))</formula>
    </cfRule>
  </conditionalFormatting>
  <conditionalFormatting sqref="AN53">
    <cfRule type="expression" dxfId="50" priority="223">
      <formula>INDIRECT(ADDRESS(ROW(),COLUMN()))=TRUNC(INDIRECT(ADDRESS(ROW(),COLUMN())))</formula>
    </cfRule>
  </conditionalFormatting>
  <conditionalFormatting sqref="AO54:AT54">
    <cfRule type="expression" dxfId="49" priority="224">
      <formula>INDIRECT(ADDRESS(ROW(),COLUMN()))=TRUNC(INDIRECT(ADDRESS(ROW(),COLUMN())))</formula>
    </cfRule>
  </conditionalFormatting>
  <conditionalFormatting sqref="AO53:AT53">
    <cfRule type="expression" dxfId="48" priority="225">
      <formula>INDIRECT(ADDRESS(ROW(),COLUMN()))=TRUNC(INDIRECT(ADDRESS(ROW(),COLUMN())))</formula>
    </cfRule>
  </conditionalFormatting>
  <conditionalFormatting sqref="AU54">
    <cfRule type="expression" dxfId="47" priority="226">
      <formula>INDIRECT(ADDRESS(ROW(),COLUMN()))=TRUNC(INDIRECT(ADDRESS(ROW(),COLUMN())))</formula>
    </cfRule>
  </conditionalFormatting>
  <conditionalFormatting sqref="AU53">
    <cfRule type="expression" dxfId="46" priority="227">
      <formula>INDIRECT(ADDRESS(ROW(),COLUMN()))=TRUNC(INDIRECT(ADDRESS(ROW(),COLUMN())))</formula>
    </cfRule>
  </conditionalFormatting>
  <conditionalFormatting sqref="AV54:AW54">
    <cfRule type="expression" dxfId="45" priority="228">
      <formula>INDIRECT(ADDRESS(ROW(),COLUMN()))=TRUNC(INDIRECT(ADDRESS(ROW(),COLUMN())))</formula>
    </cfRule>
  </conditionalFormatting>
  <conditionalFormatting sqref="AV53:AW53">
    <cfRule type="expression" dxfId="44" priority="229">
      <formula>INDIRECT(ADDRESS(ROW(),COLUMN()))=TRUNC(INDIRECT(ADDRESS(ROW(),COLUMN())))</formula>
    </cfRule>
  </conditionalFormatting>
  <conditionalFormatting sqref="AX53:BA54">
    <cfRule type="expression" dxfId="43" priority="230">
      <formula>INDIRECT(ADDRESS(ROW(),COLUMN()))=TRUNC(INDIRECT(ADDRESS(ROW(),COLUMN())))</formula>
    </cfRule>
  </conditionalFormatting>
  <conditionalFormatting sqref="S57">
    <cfRule type="expression" dxfId="42" priority="231">
      <formula>INDIRECT(ADDRESS(ROW(),COLUMN()))=TRUNC(INDIRECT(ADDRESS(ROW(),COLUMN())))</formula>
    </cfRule>
  </conditionalFormatting>
  <conditionalFormatting sqref="S56">
    <cfRule type="expression" dxfId="41" priority="232">
      <formula>INDIRECT(ADDRESS(ROW(),COLUMN()))=TRUNC(INDIRECT(ADDRESS(ROW(),COLUMN())))</formula>
    </cfRule>
  </conditionalFormatting>
  <conditionalFormatting sqref="T57:Y57">
    <cfRule type="expression" dxfId="40" priority="233">
      <formula>INDIRECT(ADDRESS(ROW(),COLUMN()))=TRUNC(INDIRECT(ADDRESS(ROW(),COLUMN())))</formula>
    </cfRule>
  </conditionalFormatting>
  <conditionalFormatting sqref="T56:Y56">
    <cfRule type="expression" dxfId="39" priority="234">
      <formula>INDIRECT(ADDRESS(ROW(),COLUMN()))=TRUNC(INDIRECT(ADDRESS(ROW(),COLUMN())))</formula>
    </cfRule>
  </conditionalFormatting>
  <conditionalFormatting sqref="Z57">
    <cfRule type="expression" dxfId="38" priority="235">
      <formula>INDIRECT(ADDRESS(ROW(),COLUMN()))=TRUNC(INDIRECT(ADDRESS(ROW(),COLUMN())))</formula>
    </cfRule>
  </conditionalFormatting>
  <conditionalFormatting sqref="Z56">
    <cfRule type="expression" dxfId="37" priority="236">
      <formula>INDIRECT(ADDRESS(ROW(),COLUMN()))=TRUNC(INDIRECT(ADDRESS(ROW(),COLUMN())))</formula>
    </cfRule>
  </conditionalFormatting>
  <conditionalFormatting sqref="AA57:AF57">
    <cfRule type="expression" dxfId="36" priority="237">
      <formula>INDIRECT(ADDRESS(ROW(),COLUMN()))=TRUNC(INDIRECT(ADDRESS(ROW(),COLUMN())))</formula>
    </cfRule>
  </conditionalFormatting>
  <conditionalFormatting sqref="AA56:AF56">
    <cfRule type="expression" dxfId="35" priority="238">
      <formula>INDIRECT(ADDRESS(ROW(),COLUMN()))=TRUNC(INDIRECT(ADDRESS(ROW(),COLUMN())))</formula>
    </cfRule>
  </conditionalFormatting>
  <conditionalFormatting sqref="AG57">
    <cfRule type="expression" dxfId="34" priority="239">
      <formula>INDIRECT(ADDRESS(ROW(),COLUMN()))=TRUNC(INDIRECT(ADDRESS(ROW(),COLUMN())))</formula>
    </cfRule>
  </conditionalFormatting>
  <conditionalFormatting sqref="AG56">
    <cfRule type="expression" dxfId="33" priority="240">
      <formula>INDIRECT(ADDRESS(ROW(),COLUMN()))=TRUNC(INDIRECT(ADDRESS(ROW(),COLUMN())))</formula>
    </cfRule>
  </conditionalFormatting>
  <conditionalFormatting sqref="AH57:AM57">
    <cfRule type="expression" dxfId="32" priority="241">
      <formula>INDIRECT(ADDRESS(ROW(),COLUMN()))=TRUNC(INDIRECT(ADDRESS(ROW(),COLUMN())))</formula>
    </cfRule>
  </conditionalFormatting>
  <conditionalFormatting sqref="AH56:AM56">
    <cfRule type="expression" dxfId="31" priority="242">
      <formula>INDIRECT(ADDRESS(ROW(),COLUMN()))=TRUNC(INDIRECT(ADDRESS(ROW(),COLUMN())))</formula>
    </cfRule>
  </conditionalFormatting>
  <conditionalFormatting sqref="AN57">
    <cfRule type="expression" dxfId="30" priority="243">
      <formula>INDIRECT(ADDRESS(ROW(),COLUMN()))=TRUNC(INDIRECT(ADDRESS(ROW(),COLUMN())))</formula>
    </cfRule>
  </conditionalFormatting>
  <conditionalFormatting sqref="AN56">
    <cfRule type="expression" dxfId="29" priority="244">
      <formula>INDIRECT(ADDRESS(ROW(),COLUMN()))=TRUNC(INDIRECT(ADDRESS(ROW(),COLUMN())))</formula>
    </cfRule>
  </conditionalFormatting>
  <conditionalFormatting sqref="AO57:AT57">
    <cfRule type="expression" dxfId="28" priority="245">
      <formula>INDIRECT(ADDRESS(ROW(),COLUMN()))=TRUNC(INDIRECT(ADDRESS(ROW(),COLUMN())))</formula>
    </cfRule>
  </conditionalFormatting>
  <conditionalFormatting sqref="AO56:AT56">
    <cfRule type="expression" dxfId="27" priority="246">
      <formula>INDIRECT(ADDRESS(ROW(),COLUMN()))=TRUNC(INDIRECT(ADDRESS(ROW(),COLUMN())))</formula>
    </cfRule>
  </conditionalFormatting>
  <conditionalFormatting sqref="AU57">
    <cfRule type="expression" dxfId="26" priority="247">
      <formula>INDIRECT(ADDRESS(ROW(),COLUMN()))=TRUNC(INDIRECT(ADDRESS(ROW(),COLUMN())))</formula>
    </cfRule>
  </conditionalFormatting>
  <conditionalFormatting sqref="AU56">
    <cfRule type="expression" dxfId="25" priority="248">
      <formula>INDIRECT(ADDRESS(ROW(),COLUMN()))=TRUNC(INDIRECT(ADDRESS(ROW(),COLUMN())))</formula>
    </cfRule>
  </conditionalFormatting>
  <conditionalFormatting sqref="AV57:AW57">
    <cfRule type="expression" dxfId="24" priority="249">
      <formula>INDIRECT(ADDRESS(ROW(),COLUMN()))=TRUNC(INDIRECT(ADDRESS(ROW(),COLUMN())))</formula>
    </cfRule>
  </conditionalFormatting>
  <conditionalFormatting sqref="AV56:AW56">
    <cfRule type="expression" dxfId="23" priority="250">
      <formula>INDIRECT(ADDRESS(ROW(),COLUMN()))=TRUNC(INDIRECT(ADDRESS(ROW(),COLUMN())))</formula>
    </cfRule>
  </conditionalFormatting>
  <conditionalFormatting sqref="AX56:BA57">
    <cfRule type="expression" dxfId="22" priority="251">
      <formula>INDIRECT(ADDRESS(ROW(),COLUMN()))=TRUNC(INDIRECT(ADDRESS(ROW(),COLUMN())))</formula>
    </cfRule>
  </conditionalFormatting>
  <conditionalFormatting sqref="S60">
    <cfRule type="expression" dxfId="21" priority="252">
      <formula>INDIRECT(ADDRESS(ROW(),COLUMN()))=TRUNC(INDIRECT(ADDRESS(ROW(),COLUMN())))</formula>
    </cfRule>
  </conditionalFormatting>
  <conditionalFormatting sqref="S59">
    <cfRule type="expression" dxfId="20" priority="253">
      <formula>INDIRECT(ADDRESS(ROW(),COLUMN()))=TRUNC(INDIRECT(ADDRESS(ROW(),COLUMN())))</formula>
    </cfRule>
  </conditionalFormatting>
  <conditionalFormatting sqref="T60:Y60">
    <cfRule type="expression" dxfId="19" priority="254">
      <formula>INDIRECT(ADDRESS(ROW(),COLUMN()))=TRUNC(INDIRECT(ADDRESS(ROW(),COLUMN())))</formula>
    </cfRule>
  </conditionalFormatting>
  <conditionalFormatting sqref="T59:Y59">
    <cfRule type="expression" dxfId="18" priority="255">
      <formula>INDIRECT(ADDRESS(ROW(),COLUMN()))=TRUNC(INDIRECT(ADDRESS(ROW(),COLUMN())))</formula>
    </cfRule>
  </conditionalFormatting>
  <conditionalFormatting sqref="Z60">
    <cfRule type="expression" dxfId="17" priority="256">
      <formula>INDIRECT(ADDRESS(ROW(),COLUMN()))=TRUNC(INDIRECT(ADDRESS(ROW(),COLUMN())))</formula>
    </cfRule>
  </conditionalFormatting>
  <conditionalFormatting sqref="Z59">
    <cfRule type="expression" dxfId="16" priority="257">
      <formula>INDIRECT(ADDRESS(ROW(),COLUMN()))=TRUNC(INDIRECT(ADDRESS(ROW(),COLUMN())))</formula>
    </cfRule>
  </conditionalFormatting>
  <conditionalFormatting sqref="AA60:AF60">
    <cfRule type="expression" dxfId="15" priority="258">
      <formula>INDIRECT(ADDRESS(ROW(),COLUMN()))=TRUNC(INDIRECT(ADDRESS(ROW(),COLUMN())))</formula>
    </cfRule>
  </conditionalFormatting>
  <conditionalFormatting sqref="AA59:AF59">
    <cfRule type="expression" dxfId="14" priority="259">
      <formula>INDIRECT(ADDRESS(ROW(),COLUMN()))=TRUNC(INDIRECT(ADDRESS(ROW(),COLUMN())))</formula>
    </cfRule>
  </conditionalFormatting>
  <conditionalFormatting sqref="AG60">
    <cfRule type="expression" dxfId="13" priority="260">
      <formula>INDIRECT(ADDRESS(ROW(),COLUMN()))=TRUNC(INDIRECT(ADDRESS(ROW(),COLUMN())))</formula>
    </cfRule>
  </conditionalFormatting>
  <conditionalFormatting sqref="AG59">
    <cfRule type="expression" dxfId="12" priority="261">
      <formula>INDIRECT(ADDRESS(ROW(),COLUMN()))=TRUNC(INDIRECT(ADDRESS(ROW(),COLUMN())))</formula>
    </cfRule>
  </conditionalFormatting>
  <conditionalFormatting sqref="AH60:AM60">
    <cfRule type="expression" dxfId="11" priority="262">
      <formula>INDIRECT(ADDRESS(ROW(),COLUMN()))=TRUNC(INDIRECT(ADDRESS(ROW(),COLUMN())))</formula>
    </cfRule>
  </conditionalFormatting>
  <conditionalFormatting sqref="AH59:AM59">
    <cfRule type="expression" dxfId="10" priority="263">
      <formula>INDIRECT(ADDRESS(ROW(),COLUMN()))=TRUNC(INDIRECT(ADDRESS(ROW(),COLUMN())))</formula>
    </cfRule>
  </conditionalFormatting>
  <conditionalFormatting sqref="AN60">
    <cfRule type="expression" dxfId="9" priority="264">
      <formula>INDIRECT(ADDRESS(ROW(),COLUMN()))=TRUNC(INDIRECT(ADDRESS(ROW(),COLUMN())))</formula>
    </cfRule>
  </conditionalFormatting>
  <conditionalFormatting sqref="AN59">
    <cfRule type="expression" dxfId="8" priority="265">
      <formula>INDIRECT(ADDRESS(ROW(),COLUMN()))=TRUNC(INDIRECT(ADDRESS(ROW(),COLUMN())))</formula>
    </cfRule>
  </conditionalFormatting>
  <conditionalFormatting sqref="AO60:AT60">
    <cfRule type="expression" dxfId="7" priority="266">
      <formula>INDIRECT(ADDRESS(ROW(),COLUMN()))=TRUNC(INDIRECT(ADDRESS(ROW(),COLUMN())))</formula>
    </cfRule>
  </conditionalFormatting>
  <conditionalFormatting sqref="AO59:AT59">
    <cfRule type="expression" dxfId="6" priority="267">
      <formula>INDIRECT(ADDRESS(ROW(),COLUMN()))=TRUNC(INDIRECT(ADDRESS(ROW(),COLUMN())))</formula>
    </cfRule>
  </conditionalFormatting>
  <conditionalFormatting sqref="AU60">
    <cfRule type="expression" dxfId="5" priority="268">
      <formula>INDIRECT(ADDRESS(ROW(),COLUMN()))=TRUNC(INDIRECT(ADDRESS(ROW(),COLUMN())))</formula>
    </cfRule>
  </conditionalFormatting>
  <conditionalFormatting sqref="AU59">
    <cfRule type="expression" dxfId="4" priority="269">
      <formula>INDIRECT(ADDRESS(ROW(),COLUMN()))=TRUNC(INDIRECT(ADDRESS(ROW(),COLUMN())))</formula>
    </cfRule>
  </conditionalFormatting>
  <conditionalFormatting sqref="AV60:AW60">
    <cfRule type="expression" dxfId="3" priority="270">
      <formula>INDIRECT(ADDRESS(ROW(),COLUMN()))=TRUNC(INDIRECT(ADDRESS(ROW(),COLUMN())))</formula>
    </cfRule>
  </conditionalFormatting>
  <conditionalFormatting sqref="AV59:AW59">
    <cfRule type="expression" dxfId="2" priority="271">
      <formula>INDIRECT(ADDRESS(ROW(),COLUMN()))=TRUNC(INDIRECT(ADDRESS(ROW(),COLUMN())))</formula>
    </cfRule>
  </conditionalFormatting>
  <conditionalFormatting sqref="AX59:BA60">
    <cfRule type="expression" dxfId="1" priority="272">
      <formula>INDIRECT(ADDRESS(ROW(),COLUMN()))=TRUNC(INDIRECT(ADDRESS(ROW(),COLUMN())))</formula>
    </cfRule>
  </conditionalFormatting>
  <conditionalFormatting sqref="BC14:BD14">
    <cfRule type="expression" dxfId="0" priority="273">
      <formula>INDIRECT(ADDRESS(ROW(),COLUMN()))=TRUNC(INDIRECT(ADDRESS(ROW(),COLUMN())))</formula>
    </cfRule>
  </conditionalFormatting>
  <dataValidations count="8">
    <dataValidation type="list" operator="equal" allowBlank="1" showInputMessage="1" sqref="S22:AW22 S25:AW25 S28:AW28 S31:AW31 S34:AW34 S37:AW37 S40:AW40 S43:AW43 S46:AW46 S49:AW49 S52:AW52 S55:AW55 S58:AW58">
      <formula1>0</formula1>
      <formula2>0</formula2>
    </dataValidation>
    <dataValidation type="list" operator="equal" allowBlank="1" showInputMessage="1" error="リストにない場合のみ、入力してください。" sqref="H22:K60">
      <formula1>INDIRECT(C22)</formula1>
      <formula2>0</formula2>
    </dataValidation>
    <dataValidation type="list" operator="equal" allowBlank="1" showInputMessage="1" sqref="G22:G60">
      <formula1>"A,B,C,D"</formula1>
      <formula2>0</formula2>
    </dataValidation>
    <dataValidation type="list" operator="equal" allowBlank="1" showInputMessage="1" sqref="C22:E60">
      <formula1>職種</formula1>
      <formula2>0</formula2>
    </dataValidation>
    <dataValidation type="decimal" allowBlank="1" showInputMessage="1" showErrorMessage="1" error="入力可能範囲　32～40" sqref="AX6">
      <formula1>32</formula1>
      <formula2>40</formula2>
    </dataValidation>
    <dataValidation type="list" operator="equal" allowBlank="1" showInputMessage="1" showErrorMessage="1" sqref="BB4:BE4">
      <formula1>"予定,実績,予定・実績"</formula1>
      <formula2>0</formula2>
    </dataValidation>
    <dataValidation type="list" operator="equal" allowBlank="1" showInputMessage="1" showErrorMessage="1" sqref="BB3:BE3">
      <formula1>"４週,暦月"</formula1>
      <formula2>0</formula2>
    </dataValidation>
    <dataValidation type="list" operator="equal" allowBlank="1" showInputMessage="1" showErrorMessage="1" sqref="AC3">
      <formula1>#REF!</formula1>
      <formula2>0</formula2>
    </dataValidation>
  </dataValidations>
  <printOptions horizontalCentered="1"/>
  <pageMargins left="0.15763888888888899" right="0.15763888888888899" top="0.31527777777777799" bottom="0.35486111111111102" header="0.51180555555555496" footer="0.31527777777777799"/>
  <pageSetup paperSize="9" scale="32" firstPageNumber="0" fitToHeight="0" orientation="portrait" r:id="rId1"/>
  <headerFooter>
    <oddFooter>&amp;R&amp;14&amp;P/&amp;N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topLeftCell="A22" zoomScale="60" zoomScaleNormal="100" zoomScalePageLayoutView="60" workbookViewId="0"/>
  </sheetViews>
  <sheetFormatPr defaultRowHeight="25.5"/>
  <cols>
    <col min="1" max="1" width="3.75" style="228" customWidth="1"/>
    <col min="2" max="4" width="9" style="234"/>
    <col min="5" max="8" width="9" style="228"/>
    <col min="9" max="9" width="9" style="234"/>
    <col min="10" max="1025" width="9" style="228"/>
  </cols>
  <sheetData>
    <row r="1" spans="2:23">
      <c r="B1" s="227" t="s">
        <v>104</v>
      </c>
      <c r="C1"/>
      <c r="D1"/>
      <c r="E1"/>
      <c r="F1"/>
      <c r="G1"/>
      <c r="H1"/>
      <c r="I1"/>
      <c r="J1"/>
      <c r="K1"/>
      <c r="M1"/>
      <c r="N1"/>
      <c r="O1"/>
      <c r="Q1"/>
      <c r="R1"/>
      <c r="S1"/>
      <c r="T1"/>
      <c r="U1"/>
      <c r="W1"/>
    </row>
    <row r="2" spans="2:23">
      <c r="B2" s="229" t="s">
        <v>105</v>
      </c>
      <c r="C2"/>
      <c r="D2"/>
      <c r="E2" s="230"/>
      <c r="F2"/>
      <c r="G2"/>
      <c r="H2"/>
      <c r="I2" s="231"/>
      <c r="J2"/>
      <c r="K2"/>
      <c r="M2"/>
      <c r="N2"/>
      <c r="O2"/>
      <c r="Q2"/>
      <c r="R2"/>
      <c r="S2"/>
      <c r="T2"/>
      <c r="U2"/>
      <c r="W2"/>
    </row>
    <row r="3" spans="2:23">
      <c r="B3" s="231" t="s">
        <v>106</v>
      </c>
      <c r="C3"/>
      <c r="D3"/>
      <c r="E3" s="232" t="s">
        <v>107</v>
      </c>
      <c r="F3"/>
      <c r="G3"/>
      <c r="H3"/>
      <c r="I3" s="231"/>
      <c r="J3"/>
      <c r="K3"/>
      <c r="M3"/>
      <c r="N3"/>
      <c r="O3"/>
      <c r="Q3"/>
      <c r="R3"/>
      <c r="S3"/>
      <c r="T3"/>
      <c r="U3"/>
      <c r="W3"/>
    </row>
    <row r="4" spans="2:23">
      <c r="B4" s="229"/>
      <c r="C4"/>
      <c r="D4"/>
      <c r="E4" s="233" t="s">
        <v>108</v>
      </c>
      <c r="F4" s="233"/>
      <c r="G4" s="233"/>
      <c r="H4" s="233"/>
      <c r="I4" s="233"/>
      <c r="J4" s="233"/>
      <c r="K4" s="233"/>
      <c r="M4" s="233" t="s">
        <v>109</v>
      </c>
      <c r="N4" s="233"/>
      <c r="O4" s="233"/>
      <c r="Q4" s="233" t="s">
        <v>110</v>
      </c>
      <c r="R4" s="233"/>
      <c r="S4" s="233"/>
      <c r="T4" s="233"/>
      <c r="U4" s="233"/>
      <c r="W4" s="233" t="s">
        <v>111</v>
      </c>
    </row>
    <row r="5" spans="2:23">
      <c r="B5" s="234" t="s">
        <v>14</v>
      </c>
      <c r="C5" s="235" t="s">
        <v>23</v>
      </c>
      <c r="D5"/>
      <c r="E5" s="235" t="s">
        <v>112</v>
      </c>
      <c r="F5" s="234"/>
      <c r="G5" s="235" t="s">
        <v>113</v>
      </c>
      <c r="H5"/>
      <c r="I5" s="235" t="s">
        <v>114</v>
      </c>
      <c r="J5"/>
      <c r="K5" s="235" t="s">
        <v>108</v>
      </c>
      <c r="M5" s="235" t="s">
        <v>115</v>
      </c>
      <c r="N5"/>
      <c r="O5" s="235" t="s">
        <v>116</v>
      </c>
      <c r="Q5" s="235" t="s">
        <v>115</v>
      </c>
      <c r="R5"/>
      <c r="S5" s="235" t="s">
        <v>116</v>
      </c>
      <c r="U5" s="235" t="s">
        <v>108</v>
      </c>
      <c r="W5" s="233"/>
    </row>
    <row r="6" spans="2:23">
      <c r="B6" s="234">
        <v>1</v>
      </c>
      <c r="C6" s="236" t="s">
        <v>117</v>
      </c>
      <c r="D6" s="235" t="s">
        <v>118</v>
      </c>
      <c r="E6" s="237">
        <v>0.375</v>
      </c>
      <c r="F6" s="235" t="s">
        <v>80</v>
      </c>
      <c r="G6" s="237">
        <v>0.75</v>
      </c>
      <c r="H6" s="238" t="s">
        <v>119</v>
      </c>
      <c r="I6" s="237">
        <v>4.1666666666666699E-2</v>
      </c>
      <c r="J6" s="228" t="s">
        <v>63</v>
      </c>
      <c r="K6" s="239">
        <f t="shared" ref="K6:K25" si="0">(G6-E6-I6)*24</f>
        <v>8</v>
      </c>
      <c r="M6" s="237">
        <v>0.39583333333333298</v>
      </c>
      <c r="N6" s="235" t="s">
        <v>80</v>
      </c>
      <c r="O6" s="237">
        <v>0.6875</v>
      </c>
      <c r="Q6" s="240">
        <f t="shared" ref="Q6:Q25" si="1">IF(E6&lt;M6,M6,E6)</f>
        <v>0.39583333333333298</v>
      </c>
      <c r="R6" s="235" t="s">
        <v>80</v>
      </c>
      <c r="S6" s="240">
        <f t="shared" ref="S6:S25" si="2">IF(G6&gt;O6,O6,G6)</f>
        <v>0.6875</v>
      </c>
      <c r="U6" s="239">
        <f t="shared" ref="U6:U25" si="3">(S6-Q6)*24</f>
        <v>7.0000000000000089</v>
      </c>
      <c r="W6" s="241"/>
    </row>
    <row r="7" spans="2:23">
      <c r="B7" s="234">
        <v>2</v>
      </c>
      <c r="C7" s="236" t="s">
        <v>120</v>
      </c>
      <c r="D7" s="235" t="s">
        <v>118</v>
      </c>
      <c r="E7" s="237"/>
      <c r="F7" s="235" t="s">
        <v>80</v>
      </c>
      <c r="G7" s="237"/>
      <c r="H7" s="238" t="s">
        <v>119</v>
      </c>
      <c r="I7" s="237">
        <v>0</v>
      </c>
      <c r="J7" s="228" t="s">
        <v>63</v>
      </c>
      <c r="K7" s="239">
        <f t="shared" si="0"/>
        <v>0</v>
      </c>
      <c r="M7" s="237"/>
      <c r="N7" s="235" t="s">
        <v>80</v>
      </c>
      <c r="O7" s="237"/>
      <c r="Q7" s="240">
        <f t="shared" si="1"/>
        <v>0</v>
      </c>
      <c r="R7" s="235" t="s">
        <v>80</v>
      </c>
      <c r="S7" s="240">
        <f t="shared" si="2"/>
        <v>0</v>
      </c>
      <c r="U7" s="239">
        <f t="shared" si="3"/>
        <v>0</v>
      </c>
      <c r="W7" s="241"/>
    </row>
    <row r="8" spans="2:23">
      <c r="B8" s="234">
        <v>3</v>
      </c>
      <c r="C8" s="236" t="s">
        <v>121</v>
      </c>
      <c r="D8" s="235" t="s">
        <v>118</v>
      </c>
      <c r="E8" s="237"/>
      <c r="F8" s="235" t="s">
        <v>80</v>
      </c>
      <c r="G8" s="237"/>
      <c r="H8" s="238" t="s">
        <v>119</v>
      </c>
      <c r="I8" s="237">
        <v>0</v>
      </c>
      <c r="J8" s="228" t="s">
        <v>63</v>
      </c>
      <c r="K8" s="239">
        <f t="shared" si="0"/>
        <v>0</v>
      </c>
      <c r="M8" s="237"/>
      <c r="N8" s="235" t="s">
        <v>80</v>
      </c>
      <c r="O8" s="237"/>
      <c r="Q8" s="240">
        <f t="shared" si="1"/>
        <v>0</v>
      </c>
      <c r="R8" s="235" t="s">
        <v>80</v>
      </c>
      <c r="S8" s="240">
        <f t="shared" si="2"/>
        <v>0</v>
      </c>
      <c r="U8" s="239">
        <f t="shared" si="3"/>
        <v>0</v>
      </c>
      <c r="W8" s="241"/>
    </row>
    <row r="9" spans="2:23">
      <c r="B9" s="234">
        <v>4</v>
      </c>
      <c r="C9" s="236" t="s">
        <v>122</v>
      </c>
      <c r="D9" s="235" t="s">
        <v>118</v>
      </c>
      <c r="E9" s="237"/>
      <c r="F9" s="235" t="s">
        <v>80</v>
      </c>
      <c r="G9" s="237"/>
      <c r="H9" s="238" t="s">
        <v>119</v>
      </c>
      <c r="I9" s="237">
        <v>0</v>
      </c>
      <c r="J9" s="228" t="s">
        <v>63</v>
      </c>
      <c r="K9" s="239">
        <f t="shared" si="0"/>
        <v>0</v>
      </c>
      <c r="M9" s="237"/>
      <c r="N9" s="235" t="s">
        <v>80</v>
      </c>
      <c r="O9" s="237"/>
      <c r="Q9" s="240">
        <f t="shared" si="1"/>
        <v>0</v>
      </c>
      <c r="R9" s="235" t="s">
        <v>80</v>
      </c>
      <c r="S9" s="240">
        <f t="shared" si="2"/>
        <v>0</v>
      </c>
      <c r="U9" s="239">
        <f t="shared" si="3"/>
        <v>0</v>
      </c>
      <c r="W9" s="241"/>
    </row>
    <row r="10" spans="2:23">
      <c r="B10" s="234">
        <v>5</v>
      </c>
      <c r="C10" s="236" t="s">
        <v>123</v>
      </c>
      <c r="D10" s="235" t="s">
        <v>118</v>
      </c>
      <c r="E10" s="237"/>
      <c r="F10" s="235" t="s">
        <v>80</v>
      </c>
      <c r="G10" s="237"/>
      <c r="H10" s="238" t="s">
        <v>119</v>
      </c>
      <c r="I10" s="237">
        <v>0</v>
      </c>
      <c r="J10" s="228" t="s">
        <v>63</v>
      </c>
      <c r="K10" s="239">
        <f t="shared" si="0"/>
        <v>0</v>
      </c>
      <c r="M10" s="237"/>
      <c r="N10" s="235" t="s">
        <v>80</v>
      </c>
      <c r="O10" s="237"/>
      <c r="Q10" s="240">
        <f t="shared" si="1"/>
        <v>0</v>
      </c>
      <c r="R10" s="235" t="s">
        <v>80</v>
      </c>
      <c r="S10" s="240">
        <f t="shared" si="2"/>
        <v>0</v>
      </c>
      <c r="U10" s="239">
        <f t="shared" si="3"/>
        <v>0</v>
      </c>
      <c r="W10" s="241"/>
    </row>
    <row r="11" spans="2:23">
      <c r="B11" s="234">
        <v>6</v>
      </c>
      <c r="C11" s="236" t="s">
        <v>124</v>
      </c>
      <c r="D11" s="235" t="s">
        <v>118</v>
      </c>
      <c r="E11" s="237"/>
      <c r="F11" s="235" t="s">
        <v>80</v>
      </c>
      <c r="G11" s="237"/>
      <c r="H11" s="238" t="s">
        <v>119</v>
      </c>
      <c r="I11" s="237">
        <v>0</v>
      </c>
      <c r="J11" s="228" t="s">
        <v>63</v>
      </c>
      <c r="K11" s="239">
        <f t="shared" si="0"/>
        <v>0</v>
      </c>
      <c r="M11" s="237"/>
      <c r="N11" s="235" t="s">
        <v>80</v>
      </c>
      <c r="O11" s="237"/>
      <c r="Q11" s="240">
        <f t="shared" si="1"/>
        <v>0</v>
      </c>
      <c r="R11" s="235" t="s">
        <v>80</v>
      </c>
      <c r="S11" s="240">
        <f t="shared" si="2"/>
        <v>0</v>
      </c>
      <c r="U11" s="239">
        <f t="shared" si="3"/>
        <v>0</v>
      </c>
      <c r="W11" s="241"/>
    </row>
    <row r="12" spans="2:23">
      <c r="B12" s="234">
        <v>7</v>
      </c>
      <c r="C12" s="236" t="s">
        <v>125</v>
      </c>
      <c r="D12" s="235" t="s">
        <v>118</v>
      </c>
      <c r="E12" s="237"/>
      <c r="F12" s="235" t="s">
        <v>80</v>
      </c>
      <c r="G12" s="237"/>
      <c r="H12" s="238" t="s">
        <v>119</v>
      </c>
      <c r="I12" s="237">
        <v>0</v>
      </c>
      <c r="J12" s="228" t="s">
        <v>63</v>
      </c>
      <c r="K12" s="239">
        <f t="shared" si="0"/>
        <v>0</v>
      </c>
      <c r="M12" s="237"/>
      <c r="N12" s="235" t="s">
        <v>80</v>
      </c>
      <c r="O12" s="237"/>
      <c r="Q12" s="240">
        <f t="shared" si="1"/>
        <v>0</v>
      </c>
      <c r="R12" s="235" t="s">
        <v>80</v>
      </c>
      <c r="S12" s="240">
        <f t="shared" si="2"/>
        <v>0</v>
      </c>
      <c r="U12" s="239">
        <f t="shared" si="3"/>
        <v>0</v>
      </c>
      <c r="W12" s="241"/>
    </row>
    <row r="13" spans="2:23">
      <c r="B13" s="234">
        <v>8</v>
      </c>
      <c r="C13" s="236" t="s">
        <v>126</v>
      </c>
      <c r="D13" s="235" t="s">
        <v>118</v>
      </c>
      <c r="E13" s="237"/>
      <c r="F13" s="235" t="s">
        <v>80</v>
      </c>
      <c r="G13" s="237"/>
      <c r="H13" s="238" t="s">
        <v>119</v>
      </c>
      <c r="I13" s="237">
        <v>0</v>
      </c>
      <c r="J13" s="228" t="s">
        <v>63</v>
      </c>
      <c r="K13" s="239">
        <f t="shared" si="0"/>
        <v>0</v>
      </c>
      <c r="M13" s="237"/>
      <c r="N13" s="235" t="s">
        <v>80</v>
      </c>
      <c r="O13" s="237"/>
      <c r="Q13" s="240">
        <f t="shared" si="1"/>
        <v>0</v>
      </c>
      <c r="R13" s="235" t="s">
        <v>80</v>
      </c>
      <c r="S13" s="240">
        <f t="shared" si="2"/>
        <v>0</v>
      </c>
      <c r="U13" s="239">
        <f t="shared" si="3"/>
        <v>0</v>
      </c>
      <c r="W13" s="241"/>
    </row>
    <row r="14" spans="2:23">
      <c r="B14" s="234">
        <v>9</v>
      </c>
      <c r="C14" s="236" t="s">
        <v>127</v>
      </c>
      <c r="D14" s="235" t="s">
        <v>118</v>
      </c>
      <c r="E14" s="237"/>
      <c r="F14" s="235" t="s">
        <v>80</v>
      </c>
      <c r="G14" s="237"/>
      <c r="H14" s="238" t="s">
        <v>119</v>
      </c>
      <c r="I14" s="237">
        <v>0</v>
      </c>
      <c r="J14" s="228" t="s">
        <v>63</v>
      </c>
      <c r="K14" s="239">
        <f t="shared" si="0"/>
        <v>0</v>
      </c>
      <c r="M14" s="237"/>
      <c r="N14" s="235" t="s">
        <v>80</v>
      </c>
      <c r="O14" s="237"/>
      <c r="Q14" s="240">
        <f t="shared" si="1"/>
        <v>0</v>
      </c>
      <c r="R14" s="235" t="s">
        <v>80</v>
      </c>
      <c r="S14" s="240">
        <f t="shared" si="2"/>
        <v>0</v>
      </c>
      <c r="U14" s="239">
        <f t="shared" si="3"/>
        <v>0</v>
      </c>
      <c r="W14" s="241"/>
    </row>
    <row r="15" spans="2:23">
      <c r="B15" s="234">
        <v>10</v>
      </c>
      <c r="C15" s="236" t="s">
        <v>128</v>
      </c>
      <c r="D15" s="235" t="s">
        <v>118</v>
      </c>
      <c r="E15" s="237"/>
      <c r="F15" s="235" t="s">
        <v>80</v>
      </c>
      <c r="G15" s="237"/>
      <c r="H15" s="238" t="s">
        <v>119</v>
      </c>
      <c r="I15" s="237">
        <v>0</v>
      </c>
      <c r="J15" s="228" t="s">
        <v>63</v>
      </c>
      <c r="K15" s="239">
        <f t="shared" si="0"/>
        <v>0</v>
      </c>
      <c r="M15" s="237"/>
      <c r="N15" s="235" t="s">
        <v>80</v>
      </c>
      <c r="O15" s="237"/>
      <c r="Q15" s="240">
        <f t="shared" si="1"/>
        <v>0</v>
      </c>
      <c r="R15" s="235" t="s">
        <v>80</v>
      </c>
      <c r="S15" s="240">
        <f t="shared" si="2"/>
        <v>0</v>
      </c>
      <c r="U15" s="239">
        <f t="shared" si="3"/>
        <v>0</v>
      </c>
      <c r="W15" s="241"/>
    </row>
    <row r="16" spans="2:23">
      <c r="B16" s="234">
        <v>11</v>
      </c>
      <c r="C16" s="236" t="s">
        <v>129</v>
      </c>
      <c r="D16" s="235" t="s">
        <v>118</v>
      </c>
      <c r="E16" s="237"/>
      <c r="F16" s="235" t="s">
        <v>80</v>
      </c>
      <c r="G16" s="237"/>
      <c r="H16" s="238" t="s">
        <v>119</v>
      </c>
      <c r="I16" s="237">
        <v>0</v>
      </c>
      <c r="J16" s="228" t="s">
        <v>63</v>
      </c>
      <c r="K16" s="239">
        <f t="shared" si="0"/>
        <v>0</v>
      </c>
      <c r="M16" s="237"/>
      <c r="N16" s="235" t="s">
        <v>80</v>
      </c>
      <c r="O16" s="237"/>
      <c r="Q16" s="240">
        <f t="shared" si="1"/>
        <v>0</v>
      </c>
      <c r="R16" s="235" t="s">
        <v>80</v>
      </c>
      <c r="S16" s="240">
        <f t="shared" si="2"/>
        <v>0</v>
      </c>
      <c r="U16" s="239">
        <f t="shared" si="3"/>
        <v>0</v>
      </c>
      <c r="W16" s="241"/>
    </row>
    <row r="17" spans="2:23">
      <c r="B17" s="234">
        <v>12</v>
      </c>
      <c r="C17" s="236" t="s">
        <v>130</v>
      </c>
      <c r="D17" s="235" t="s">
        <v>118</v>
      </c>
      <c r="E17" s="237"/>
      <c r="F17" s="235" t="s">
        <v>80</v>
      </c>
      <c r="G17" s="237"/>
      <c r="H17" s="238" t="s">
        <v>119</v>
      </c>
      <c r="I17" s="237">
        <v>0</v>
      </c>
      <c r="J17" s="228" t="s">
        <v>63</v>
      </c>
      <c r="K17" s="239">
        <f t="shared" si="0"/>
        <v>0</v>
      </c>
      <c r="M17" s="237"/>
      <c r="N17" s="235" t="s">
        <v>80</v>
      </c>
      <c r="O17" s="237"/>
      <c r="Q17" s="240">
        <f t="shared" si="1"/>
        <v>0</v>
      </c>
      <c r="R17" s="235" t="s">
        <v>80</v>
      </c>
      <c r="S17" s="240">
        <f t="shared" si="2"/>
        <v>0</v>
      </c>
      <c r="U17" s="239">
        <f t="shared" si="3"/>
        <v>0</v>
      </c>
      <c r="W17" s="241"/>
    </row>
    <row r="18" spans="2:23">
      <c r="B18" s="234">
        <v>13</v>
      </c>
      <c r="C18" s="236" t="s">
        <v>131</v>
      </c>
      <c r="D18" s="235" t="s">
        <v>118</v>
      </c>
      <c r="E18" s="237"/>
      <c r="F18" s="235" t="s">
        <v>80</v>
      </c>
      <c r="G18" s="237"/>
      <c r="H18" s="238" t="s">
        <v>119</v>
      </c>
      <c r="I18" s="237">
        <v>0</v>
      </c>
      <c r="J18" s="228" t="s">
        <v>63</v>
      </c>
      <c r="K18" s="239">
        <f t="shared" si="0"/>
        <v>0</v>
      </c>
      <c r="M18" s="237"/>
      <c r="N18" s="235" t="s">
        <v>80</v>
      </c>
      <c r="O18" s="237"/>
      <c r="Q18" s="240">
        <f t="shared" si="1"/>
        <v>0</v>
      </c>
      <c r="R18" s="235" t="s">
        <v>80</v>
      </c>
      <c r="S18" s="240">
        <f t="shared" si="2"/>
        <v>0</v>
      </c>
      <c r="U18" s="239">
        <f t="shared" si="3"/>
        <v>0</v>
      </c>
      <c r="W18" s="241"/>
    </row>
    <row r="19" spans="2:23">
      <c r="B19" s="234">
        <v>14</v>
      </c>
      <c r="C19" s="236" t="s">
        <v>132</v>
      </c>
      <c r="D19" s="235" t="s">
        <v>118</v>
      </c>
      <c r="E19" s="237"/>
      <c r="F19" s="235" t="s">
        <v>80</v>
      </c>
      <c r="G19" s="237"/>
      <c r="H19" s="238" t="s">
        <v>119</v>
      </c>
      <c r="I19" s="237">
        <v>0</v>
      </c>
      <c r="J19" s="228" t="s">
        <v>63</v>
      </c>
      <c r="K19" s="239">
        <f t="shared" si="0"/>
        <v>0</v>
      </c>
      <c r="M19" s="237"/>
      <c r="N19" s="235" t="s">
        <v>80</v>
      </c>
      <c r="O19" s="237"/>
      <c r="Q19" s="240">
        <f t="shared" si="1"/>
        <v>0</v>
      </c>
      <c r="R19" s="235" t="s">
        <v>80</v>
      </c>
      <c r="S19" s="240">
        <f t="shared" si="2"/>
        <v>0</v>
      </c>
      <c r="U19" s="239">
        <f t="shared" si="3"/>
        <v>0</v>
      </c>
      <c r="W19" s="241"/>
    </row>
    <row r="20" spans="2:23">
      <c r="B20" s="234">
        <v>15</v>
      </c>
      <c r="C20" s="236" t="s">
        <v>133</v>
      </c>
      <c r="D20" s="235" t="s">
        <v>118</v>
      </c>
      <c r="E20" s="237"/>
      <c r="F20" s="235" t="s">
        <v>80</v>
      </c>
      <c r="G20" s="237"/>
      <c r="H20" s="238" t="s">
        <v>119</v>
      </c>
      <c r="I20" s="237">
        <v>0</v>
      </c>
      <c r="J20" s="228" t="s">
        <v>63</v>
      </c>
      <c r="K20" s="242">
        <f t="shared" si="0"/>
        <v>0</v>
      </c>
      <c r="M20" s="237"/>
      <c r="N20" s="235" t="s">
        <v>80</v>
      </c>
      <c r="O20" s="237"/>
      <c r="Q20" s="240">
        <f t="shared" si="1"/>
        <v>0</v>
      </c>
      <c r="R20" s="235" t="s">
        <v>80</v>
      </c>
      <c r="S20" s="240">
        <f t="shared" si="2"/>
        <v>0</v>
      </c>
      <c r="U20" s="239">
        <f t="shared" si="3"/>
        <v>0</v>
      </c>
      <c r="W20" s="241"/>
    </row>
    <row r="21" spans="2:23">
      <c r="B21" s="234">
        <v>16</v>
      </c>
      <c r="C21" s="236" t="s">
        <v>134</v>
      </c>
      <c r="D21" s="235" t="s">
        <v>118</v>
      </c>
      <c r="E21" s="237"/>
      <c r="F21" s="235" t="s">
        <v>80</v>
      </c>
      <c r="G21" s="237"/>
      <c r="H21" s="238" t="s">
        <v>119</v>
      </c>
      <c r="I21" s="237">
        <v>0</v>
      </c>
      <c r="J21" s="228" t="s">
        <v>63</v>
      </c>
      <c r="K21" s="239">
        <f t="shared" si="0"/>
        <v>0</v>
      </c>
      <c r="M21" s="237"/>
      <c r="N21" s="235" t="s">
        <v>80</v>
      </c>
      <c r="O21" s="237"/>
      <c r="Q21" s="240">
        <f t="shared" si="1"/>
        <v>0</v>
      </c>
      <c r="R21" s="235" t="s">
        <v>80</v>
      </c>
      <c r="S21" s="240">
        <f t="shared" si="2"/>
        <v>0</v>
      </c>
      <c r="U21" s="239">
        <f t="shared" si="3"/>
        <v>0</v>
      </c>
      <c r="W21" s="241"/>
    </row>
    <row r="22" spans="2:23">
      <c r="B22" s="234">
        <v>17</v>
      </c>
      <c r="C22" s="236" t="s">
        <v>135</v>
      </c>
      <c r="D22" s="235" t="s">
        <v>118</v>
      </c>
      <c r="E22" s="237"/>
      <c r="F22" s="235" t="s">
        <v>80</v>
      </c>
      <c r="G22" s="237"/>
      <c r="H22" s="238" t="s">
        <v>119</v>
      </c>
      <c r="I22" s="237">
        <v>0</v>
      </c>
      <c r="J22" s="228" t="s">
        <v>63</v>
      </c>
      <c r="K22" s="239">
        <f t="shared" si="0"/>
        <v>0</v>
      </c>
      <c r="M22" s="237"/>
      <c r="N22" s="235" t="s">
        <v>80</v>
      </c>
      <c r="O22" s="237"/>
      <c r="Q22" s="240">
        <f t="shared" si="1"/>
        <v>0</v>
      </c>
      <c r="R22" s="235" t="s">
        <v>80</v>
      </c>
      <c r="S22" s="240">
        <f t="shared" si="2"/>
        <v>0</v>
      </c>
      <c r="U22" s="239">
        <f t="shared" si="3"/>
        <v>0</v>
      </c>
      <c r="W22" s="241"/>
    </row>
    <row r="23" spans="2:23">
      <c r="B23" s="234">
        <v>18</v>
      </c>
      <c r="C23" s="236" t="s">
        <v>136</v>
      </c>
      <c r="D23" s="235" t="s">
        <v>118</v>
      </c>
      <c r="E23" s="237"/>
      <c r="F23" s="235" t="s">
        <v>80</v>
      </c>
      <c r="G23" s="237"/>
      <c r="H23" s="238" t="s">
        <v>119</v>
      </c>
      <c r="I23" s="237">
        <v>0</v>
      </c>
      <c r="J23" s="228" t="s">
        <v>63</v>
      </c>
      <c r="K23" s="239">
        <f t="shared" si="0"/>
        <v>0</v>
      </c>
      <c r="M23" s="237"/>
      <c r="N23" s="235" t="s">
        <v>80</v>
      </c>
      <c r="O23" s="237"/>
      <c r="Q23" s="240">
        <f t="shared" si="1"/>
        <v>0</v>
      </c>
      <c r="R23" s="235" t="s">
        <v>80</v>
      </c>
      <c r="S23" s="240">
        <f t="shared" si="2"/>
        <v>0</v>
      </c>
      <c r="U23" s="239">
        <f t="shared" si="3"/>
        <v>0</v>
      </c>
      <c r="W23" s="241"/>
    </row>
    <row r="24" spans="2:23">
      <c r="B24" s="234">
        <v>19</v>
      </c>
      <c r="C24" s="236" t="s">
        <v>137</v>
      </c>
      <c r="D24" s="235" t="s">
        <v>118</v>
      </c>
      <c r="E24" s="237"/>
      <c r="F24" s="235" t="s">
        <v>80</v>
      </c>
      <c r="G24" s="237"/>
      <c r="H24" s="238" t="s">
        <v>119</v>
      </c>
      <c r="I24" s="237">
        <v>0</v>
      </c>
      <c r="J24" s="228" t="s">
        <v>63</v>
      </c>
      <c r="K24" s="239">
        <f t="shared" si="0"/>
        <v>0</v>
      </c>
      <c r="M24" s="237"/>
      <c r="N24" s="235" t="s">
        <v>80</v>
      </c>
      <c r="O24" s="237"/>
      <c r="Q24" s="240">
        <f t="shared" si="1"/>
        <v>0</v>
      </c>
      <c r="R24" s="235" t="s">
        <v>80</v>
      </c>
      <c r="S24" s="240">
        <f t="shared" si="2"/>
        <v>0</v>
      </c>
      <c r="U24" s="239">
        <f t="shared" si="3"/>
        <v>0</v>
      </c>
      <c r="W24" s="241"/>
    </row>
    <row r="25" spans="2:23">
      <c r="B25" s="234">
        <v>20</v>
      </c>
      <c r="C25" s="236" t="s">
        <v>138</v>
      </c>
      <c r="D25" s="235" t="s">
        <v>118</v>
      </c>
      <c r="E25" s="237"/>
      <c r="F25" s="235" t="s">
        <v>80</v>
      </c>
      <c r="G25" s="237"/>
      <c r="H25" s="238" t="s">
        <v>119</v>
      </c>
      <c r="I25" s="237">
        <v>0</v>
      </c>
      <c r="J25" s="228" t="s">
        <v>63</v>
      </c>
      <c r="K25" s="239">
        <f t="shared" si="0"/>
        <v>0</v>
      </c>
      <c r="M25" s="237"/>
      <c r="N25" s="235" t="s">
        <v>80</v>
      </c>
      <c r="O25" s="237"/>
      <c r="Q25" s="240">
        <f t="shared" si="1"/>
        <v>0</v>
      </c>
      <c r="R25" s="235" t="s">
        <v>80</v>
      </c>
      <c r="S25" s="240">
        <f t="shared" si="2"/>
        <v>0</v>
      </c>
      <c r="U25" s="239">
        <f t="shared" si="3"/>
        <v>0</v>
      </c>
      <c r="W25" s="241"/>
    </row>
    <row r="26" spans="2:23">
      <c r="B26" s="234">
        <v>21</v>
      </c>
      <c r="C26" s="236" t="s">
        <v>139</v>
      </c>
      <c r="D26" s="235" t="s">
        <v>118</v>
      </c>
      <c r="E26" s="243"/>
      <c r="F26" s="235" t="s">
        <v>80</v>
      </c>
      <c r="G26" s="243"/>
      <c r="H26" s="238" t="s">
        <v>119</v>
      </c>
      <c r="I26" s="243"/>
      <c r="J26" s="228" t="s">
        <v>63</v>
      </c>
      <c r="K26" s="236">
        <v>1</v>
      </c>
      <c r="M26" s="239"/>
      <c r="N26" s="235" t="s">
        <v>80</v>
      </c>
      <c r="O26" s="239"/>
      <c r="Q26" s="239"/>
      <c r="R26" s="235" t="s">
        <v>80</v>
      </c>
      <c r="S26" s="239"/>
      <c r="U26" s="236">
        <v>1</v>
      </c>
      <c r="W26" s="241"/>
    </row>
    <row r="27" spans="2:23">
      <c r="B27" s="234">
        <v>22</v>
      </c>
      <c r="C27" s="236" t="s">
        <v>140</v>
      </c>
      <c r="D27" s="235" t="s">
        <v>118</v>
      </c>
      <c r="E27" s="243"/>
      <c r="F27" s="235" t="s">
        <v>80</v>
      </c>
      <c r="G27" s="243"/>
      <c r="H27" s="238" t="s">
        <v>119</v>
      </c>
      <c r="I27" s="243"/>
      <c r="J27" s="228" t="s">
        <v>63</v>
      </c>
      <c r="K27" s="236">
        <v>2</v>
      </c>
      <c r="M27" s="239"/>
      <c r="N27" s="235" t="s">
        <v>80</v>
      </c>
      <c r="O27" s="239"/>
      <c r="Q27" s="239"/>
      <c r="R27" s="235" t="s">
        <v>80</v>
      </c>
      <c r="S27" s="239"/>
      <c r="U27" s="236">
        <v>2</v>
      </c>
      <c r="W27" s="241"/>
    </row>
    <row r="28" spans="2:23">
      <c r="B28" s="234">
        <v>23</v>
      </c>
      <c r="C28" s="236" t="s">
        <v>141</v>
      </c>
      <c r="D28" s="235" t="s">
        <v>118</v>
      </c>
      <c r="E28" s="243"/>
      <c r="F28" s="235" t="s">
        <v>80</v>
      </c>
      <c r="G28" s="243"/>
      <c r="H28" s="238" t="s">
        <v>119</v>
      </c>
      <c r="I28" s="243"/>
      <c r="J28" s="228" t="s">
        <v>63</v>
      </c>
      <c r="K28" s="236">
        <v>3</v>
      </c>
      <c r="M28" s="239"/>
      <c r="N28" s="235" t="s">
        <v>80</v>
      </c>
      <c r="O28" s="239"/>
      <c r="Q28" s="239"/>
      <c r="R28" s="235" t="s">
        <v>80</v>
      </c>
      <c r="S28" s="239"/>
      <c r="U28" s="236">
        <v>3</v>
      </c>
      <c r="W28" s="241"/>
    </row>
    <row r="29" spans="2:23">
      <c r="B29" s="234">
        <v>24</v>
      </c>
      <c r="C29" s="236" t="s">
        <v>142</v>
      </c>
      <c r="D29" s="235" t="s">
        <v>118</v>
      </c>
      <c r="E29" s="243"/>
      <c r="F29" s="235" t="s">
        <v>80</v>
      </c>
      <c r="G29" s="243"/>
      <c r="H29" s="238" t="s">
        <v>119</v>
      </c>
      <c r="I29" s="243"/>
      <c r="J29" s="228" t="s">
        <v>63</v>
      </c>
      <c r="K29" s="236">
        <v>4</v>
      </c>
      <c r="M29" s="239"/>
      <c r="N29" s="235" t="s">
        <v>80</v>
      </c>
      <c r="O29" s="239"/>
      <c r="Q29" s="239"/>
      <c r="R29" s="235" t="s">
        <v>80</v>
      </c>
      <c r="S29" s="239"/>
      <c r="U29" s="236">
        <v>4</v>
      </c>
      <c r="W29" s="241"/>
    </row>
    <row r="30" spans="2:23">
      <c r="B30" s="234">
        <v>25</v>
      </c>
      <c r="C30" s="236" t="s">
        <v>143</v>
      </c>
      <c r="D30" s="235" t="s">
        <v>118</v>
      </c>
      <c r="E30" s="243"/>
      <c r="F30" s="235" t="s">
        <v>80</v>
      </c>
      <c r="G30" s="243"/>
      <c r="H30" s="238" t="s">
        <v>119</v>
      </c>
      <c r="I30" s="243"/>
      <c r="J30" s="228" t="s">
        <v>63</v>
      </c>
      <c r="K30" s="236">
        <v>4</v>
      </c>
      <c r="M30" s="239"/>
      <c r="N30" s="235" t="s">
        <v>80</v>
      </c>
      <c r="O30" s="239"/>
      <c r="Q30" s="239"/>
      <c r="R30" s="235" t="s">
        <v>80</v>
      </c>
      <c r="S30" s="239"/>
      <c r="U30" s="236">
        <v>3</v>
      </c>
      <c r="W30" s="241"/>
    </row>
    <row r="31" spans="2:23">
      <c r="B31" s="234">
        <v>26</v>
      </c>
      <c r="C31" s="236" t="s">
        <v>144</v>
      </c>
      <c r="D31" s="235" t="s">
        <v>118</v>
      </c>
      <c r="E31" s="243"/>
      <c r="F31" s="235" t="s">
        <v>80</v>
      </c>
      <c r="G31" s="243"/>
      <c r="H31" s="238" t="s">
        <v>119</v>
      </c>
      <c r="I31" s="243"/>
      <c r="J31" s="228" t="s">
        <v>63</v>
      </c>
      <c r="K31" s="236">
        <v>5</v>
      </c>
      <c r="M31" s="239"/>
      <c r="N31" s="235" t="s">
        <v>80</v>
      </c>
      <c r="O31" s="239"/>
      <c r="Q31" s="239"/>
      <c r="R31" s="235" t="s">
        <v>80</v>
      </c>
      <c r="S31" s="239"/>
      <c r="U31" s="236">
        <v>5</v>
      </c>
      <c r="W31" s="241"/>
    </row>
    <row r="32" spans="2:23">
      <c r="B32" s="234">
        <v>27</v>
      </c>
      <c r="C32" s="244" t="s">
        <v>145</v>
      </c>
      <c r="D32" s="235" t="s">
        <v>118</v>
      </c>
      <c r="E32" s="243"/>
      <c r="F32" s="235" t="s">
        <v>80</v>
      </c>
      <c r="G32" s="243"/>
      <c r="H32" s="238" t="s">
        <v>119</v>
      </c>
      <c r="I32" s="243"/>
      <c r="J32" s="228" t="s">
        <v>63</v>
      </c>
      <c r="K32" s="236">
        <v>0</v>
      </c>
      <c r="M32" s="239"/>
      <c r="N32" s="235" t="s">
        <v>80</v>
      </c>
      <c r="O32" s="239"/>
      <c r="Q32" s="239"/>
      <c r="R32" s="235" t="s">
        <v>80</v>
      </c>
      <c r="S32" s="239"/>
      <c r="U32" s="236">
        <v>0</v>
      </c>
      <c r="W32" s="245" t="s">
        <v>146</v>
      </c>
    </row>
    <row r="33" spans="2:23">
      <c r="B33" s="234">
        <v>28</v>
      </c>
      <c r="C33" s="236" t="s">
        <v>147</v>
      </c>
      <c r="D33" s="235" t="s">
        <v>118</v>
      </c>
      <c r="E33" s="243"/>
      <c r="F33" s="235" t="s">
        <v>80</v>
      </c>
      <c r="G33" s="243"/>
      <c r="H33" s="238" t="s">
        <v>119</v>
      </c>
      <c r="I33" s="243"/>
      <c r="J33" s="228" t="s">
        <v>63</v>
      </c>
      <c r="K33" s="236"/>
      <c r="M33" s="239"/>
      <c r="N33" s="235" t="s">
        <v>80</v>
      </c>
      <c r="O33" s="239"/>
      <c r="Q33" s="239"/>
      <c r="R33" s="235" t="s">
        <v>80</v>
      </c>
      <c r="S33" s="239"/>
      <c r="U33" s="236"/>
      <c r="W33" s="241"/>
    </row>
    <row r="34" spans="2:23">
      <c r="B34" s="234">
        <v>29</v>
      </c>
      <c r="C34" s="236" t="s">
        <v>147</v>
      </c>
      <c r="D34" s="235" t="s">
        <v>118</v>
      </c>
      <c r="E34" s="243"/>
      <c r="F34" s="235" t="s">
        <v>80</v>
      </c>
      <c r="G34" s="243"/>
      <c r="H34" s="238" t="s">
        <v>119</v>
      </c>
      <c r="I34" s="243"/>
      <c r="J34" s="228" t="s">
        <v>63</v>
      </c>
      <c r="K34" s="236"/>
      <c r="M34" s="239"/>
      <c r="N34" s="235" t="s">
        <v>80</v>
      </c>
      <c r="O34" s="239"/>
      <c r="Q34" s="239"/>
      <c r="R34" s="235" t="s">
        <v>80</v>
      </c>
      <c r="S34" s="239"/>
      <c r="U34" s="236"/>
      <c r="W34" s="241"/>
    </row>
    <row r="35" spans="2:23">
      <c r="B35" s="234">
        <v>30</v>
      </c>
      <c r="C35" s="236" t="s">
        <v>147</v>
      </c>
      <c r="D35" s="235" t="s">
        <v>118</v>
      </c>
      <c r="E35" s="243"/>
      <c r="F35" s="235" t="s">
        <v>80</v>
      </c>
      <c r="G35" s="243"/>
      <c r="H35" s="238" t="s">
        <v>119</v>
      </c>
      <c r="I35" s="243"/>
      <c r="J35" s="228" t="s">
        <v>63</v>
      </c>
      <c r="K35" s="236"/>
      <c r="M35" s="239"/>
      <c r="N35" s="235" t="s">
        <v>80</v>
      </c>
      <c r="O35" s="239"/>
      <c r="Q35" s="239"/>
      <c r="R35" s="235" t="s">
        <v>80</v>
      </c>
      <c r="S35" s="239"/>
      <c r="U35" s="236"/>
      <c r="W35" s="241"/>
    </row>
    <row r="36" spans="2:23">
      <c r="C36" s="229"/>
    </row>
    <row r="37" spans="2:23">
      <c r="C37" s="246" t="s">
        <v>148</v>
      </c>
    </row>
    <row r="38" spans="2:23">
      <c r="C38" s="246" t="s">
        <v>149</v>
      </c>
    </row>
    <row r="39" spans="2:23">
      <c r="C39" s="246" t="s">
        <v>150</v>
      </c>
    </row>
    <row r="40" spans="2:23">
      <c r="C40" s="246" t="s">
        <v>151</v>
      </c>
    </row>
    <row r="41" spans="2:23">
      <c r="C41" s="229" t="s">
        <v>152</v>
      </c>
    </row>
    <row r="42" spans="2:23">
      <c r="C42" s="229" t="s">
        <v>153</v>
      </c>
    </row>
  </sheetData>
  <mergeCells count="4">
    <mergeCell ref="E4:K4"/>
    <mergeCell ref="M4:O4"/>
    <mergeCell ref="Q4:U4"/>
    <mergeCell ref="W4:W5"/>
  </mergeCells>
  <phoneticPr fontId="2"/>
  <pageMargins left="0.15763888888888899" right="0.15763888888888899" top="0.55138888888888904" bottom="0.35416666666666702" header="0.51180555555555496" footer="0.51180555555555496"/>
  <pageSetup paperSize="9" scale="37" firstPageNumber="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9"/>
  <sheetViews>
    <sheetView zoomScaleNormal="100" zoomScalePageLayoutView="60" workbookViewId="0"/>
  </sheetViews>
  <sheetFormatPr defaultRowHeight="13.5"/>
  <cols>
    <col min="1" max="1025" width="9" style="351"/>
    <col min="1026" max="16384" width="9" style="350"/>
  </cols>
  <sheetData>
    <row r="1" spans="2:13" ht="14.25">
      <c r="B1" s="349" t="s">
        <v>165</v>
      </c>
      <c r="C1" s="350"/>
      <c r="D1" s="350"/>
      <c r="E1" s="350"/>
      <c r="F1" s="350"/>
      <c r="G1" s="350"/>
      <c r="H1" s="350"/>
      <c r="I1" s="350"/>
      <c r="J1" s="350"/>
      <c r="K1" s="350"/>
      <c r="L1" s="350"/>
      <c r="M1" s="350"/>
    </row>
    <row r="2" spans="2:13" ht="14.25">
      <c r="B2" s="349" t="s">
        <v>166</v>
      </c>
      <c r="C2" s="350"/>
      <c r="D2" s="350"/>
      <c r="E2" s="350"/>
      <c r="F2" s="350"/>
      <c r="G2" s="350"/>
      <c r="H2" s="350"/>
      <c r="I2" s="350"/>
      <c r="J2" s="350"/>
      <c r="K2" s="350"/>
      <c r="L2" s="350"/>
      <c r="M2" s="350"/>
    </row>
    <row r="3" spans="2:13" ht="25.5" customHeight="1">
      <c r="B3" s="352" t="s">
        <v>167</v>
      </c>
      <c r="C3" s="352"/>
      <c r="D3" s="352"/>
      <c r="E3" s="353"/>
      <c r="F3" s="353"/>
      <c r="G3" s="353"/>
      <c r="H3" s="353"/>
      <c r="I3" s="350"/>
      <c r="J3" s="350"/>
      <c r="K3" s="350"/>
      <c r="L3" s="350"/>
      <c r="M3" s="350"/>
    </row>
    <row r="4" spans="2:13" ht="14.25" thickBot="1">
      <c r="B4" s="350"/>
      <c r="C4" s="350"/>
      <c r="D4" s="350"/>
      <c r="E4" s="350"/>
      <c r="F4" s="350"/>
      <c r="G4" s="350"/>
      <c r="H4" s="350"/>
      <c r="I4" s="350"/>
      <c r="J4" s="350"/>
      <c r="K4" s="350"/>
      <c r="L4" s="350"/>
      <c r="M4" s="350"/>
    </row>
    <row r="5" spans="2:13" ht="28.5" customHeight="1">
      <c r="B5" s="354"/>
      <c r="C5" s="355"/>
      <c r="D5" s="355"/>
      <c r="E5" s="355"/>
      <c r="F5" s="355"/>
      <c r="G5" s="355"/>
      <c r="H5" s="355"/>
      <c r="I5" s="355"/>
      <c r="J5" s="355"/>
      <c r="K5" s="355"/>
      <c r="L5" s="355"/>
      <c r="M5" s="356"/>
    </row>
    <row r="6" spans="2:13" ht="22.5" customHeight="1">
      <c r="B6" s="357"/>
      <c r="C6" s="358"/>
      <c r="D6" s="359"/>
      <c r="E6" s="358"/>
      <c r="F6" s="360"/>
      <c r="G6" s="361"/>
      <c r="H6" s="361"/>
      <c r="I6" s="352" t="s">
        <v>168</v>
      </c>
      <c r="J6" s="352"/>
      <c r="K6" s="352"/>
      <c r="L6" s="352"/>
      <c r="M6" s="362"/>
    </row>
    <row r="7" spans="2:13" ht="22.5" customHeight="1">
      <c r="B7" s="357"/>
      <c r="C7" s="363"/>
      <c r="D7" s="364" t="s">
        <v>169</v>
      </c>
      <c r="E7" s="365" t="s">
        <v>170</v>
      </c>
      <c r="F7" s="366" t="s">
        <v>171</v>
      </c>
      <c r="G7" s="367" t="s">
        <v>172</v>
      </c>
      <c r="H7" s="367"/>
      <c r="I7" s="368"/>
      <c r="J7" s="368"/>
      <c r="K7" s="368"/>
      <c r="L7" s="369"/>
      <c r="M7" s="362"/>
    </row>
    <row r="8" spans="2:13" ht="22.5" customHeight="1">
      <c r="B8" s="357"/>
      <c r="C8" s="363"/>
      <c r="D8" s="364" t="s">
        <v>173</v>
      </c>
      <c r="E8" s="370" t="s">
        <v>174</v>
      </c>
      <c r="F8" s="371" t="s">
        <v>174</v>
      </c>
      <c r="G8" s="372" t="s">
        <v>175</v>
      </c>
      <c r="H8" s="372"/>
      <c r="I8" s="368"/>
      <c r="J8" s="368"/>
      <c r="K8" s="368"/>
      <c r="L8" s="373"/>
      <c r="M8" s="362"/>
    </row>
    <row r="9" spans="2:13" ht="22.5" customHeight="1">
      <c r="B9" s="357"/>
      <c r="C9" s="363"/>
      <c r="D9" s="374"/>
      <c r="E9" s="375"/>
      <c r="F9" s="376"/>
      <c r="G9" s="377"/>
      <c r="H9" s="377"/>
      <c r="I9" s="368"/>
      <c r="J9" s="368"/>
      <c r="K9" s="378" t="s">
        <v>176</v>
      </c>
      <c r="L9" s="368"/>
      <c r="M9" s="362"/>
    </row>
    <row r="10" spans="2:13" ht="22.5" customHeight="1">
      <c r="B10" s="357"/>
      <c r="C10" s="379"/>
      <c r="D10" s="373"/>
      <c r="E10" s="368"/>
      <c r="F10" s="368"/>
      <c r="G10" s="368"/>
      <c r="H10" s="368"/>
      <c r="I10" s="368"/>
      <c r="J10" s="368"/>
      <c r="K10" s="368"/>
      <c r="L10" s="373"/>
      <c r="M10" s="362"/>
    </row>
    <row r="11" spans="2:13" ht="22.5" customHeight="1">
      <c r="B11" s="357"/>
      <c r="C11" s="380" t="s">
        <v>177</v>
      </c>
      <c r="D11" s="373"/>
      <c r="E11" s="368"/>
      <c r="F11" s="368"/>
      <c r="G11" s="368"/>
      <c r="H11" s="368"/>
      <c r="I11" s="368"/>
      <c r="J11" s="368"/>
      <c r="K11" s="368"/>
      <c r="L11" s="381"/>
      <c r="M11" s="362"/>
    </row>
    <row r="12" spans="2:13" ht="22.5" customHeight="1">
      <c r="B12" s="357"/>
      <c r="C12" s="380" t="s">
        <v>178</v>
      </c>
      <c r="D12" s="373"/>
      <c r="E12" s="358"/>
      <c r="F12" s="360"/>
      <c r="G12" s="360"/>
      <c r="H12" s="369"/>
      <c r="I12" s="368"/>
      <c r="J12" s="361"/>
      <c r="K12" s="361"/>
      <c r="L12" s="361"/>
      <c r="M12" s="362"/>
    </row>
    <row r="13" spans="2:13" ht="22.5" customHeight="1">
      <c r="B13" s="357"/>
      <c r="C13" s="379"/>
      <c r="D13" s="373"/>
      <c r="E13" s="365" t="s">
        <v>179</v>
      </c>
      <c r="F13" s="368"/>
      <c r="G13" s="378" t="s">
        <v>180</v>
      </c>
      <c r="H13" s="373"/>
      <c r="I13" s="368"/>
      <c r="J13" s="367" t="s">
        <v>181</v>
      </c>
      <c r="K13" s="367"/>
      <c r="L13" s="367"/>
      <c r="M13" s="362"/>
    </row>
    <row r="14" spans="2:13" ht="22.5" customHeight="1">
      <c r="B14" s="357"/>
      <c r="C14" s="379"/>
      <c r="D14" s="373"/>
      <c r="E14" s="370" t="s">
        <v>174</v>
      </c>
      <c r="F14" s="368"/>
      <c r="G14" s="368"/>
      <c r="H14" s="373"/>
      <c r="I14" s="368"/>
      <c r="J14" s="367"/>
      <c r="K14" s="367"/>
      <c r="L14" s="367"/>
      <c r="M14" s="362"/>
    </row>
    <row r="15" spans="2:13" ht="22.5" customHeight="1">
      <c r="B15" s="357"/>
      <c r="C15" s="374"/>
      <c r="D15" s="381"/>
      <c r="E15" s="375"/>
      <c r="F15" s="376"/>
      <c r="G15" s="376"/>
      <c r="H15" s="381"/>
      <c r="I15" s="375"/>
      <c r="J15" s="377"/>
      <c r="K15" s="377"/>
      <c r="L15" s="377"/>
      <c r="M15" s="362"/>
    </row>
    <row r="16" spans="2:13" ht="71.25" customHeight="1" thickBot="1">
      <c r="B16" s="382"/>
      <c r="C16" s="383"/>
      <c r="D16" s="383"/>
      <c r="E16" s="383"/>
      <c r="F16" s="383"/>
      <c r="G16" s="383"/>
      <c r="H16" s="383"/>
      <c r="I16" s="383"/>
      <c r="J16" s="383"/>
      <c r="K16" s="383"/>
      <c r="L16" s="383"/>
      <c r="M16" s="384"/>
    </row>
    <row r="17" spans="2:3" ht="22.5" customHeight="1">
      <c r="B17" s="385" t="s">
        <v>182</v>
      </c>
      <c r="C17" s="349" t="s">
        <v>183</v>
      </c>
    </row>
    <row r="18" spans="2:3" ht="22.5" customHeight="1">
      <c r="B18" s="351">
        <v>2</v>
      </c>
      <c r="C18" s="349" t="s">
        <v>184</v>
      </c>
    </row>
    <row r="19" spans="2:3" ht="22.5" customHeight="1">
      <c r="B19" s="351">
        <v>3</v>
      </c>
      <c r="C19" s="349" t="s">
        <v>185</v>
      </c>
    </row>
  </sheetData>
  <mergeCells count="11">
    <mergeCell ref="G9:H9"/>
    <mergeCell ref="J12:L12"/>
    <mergeCell ref="J13:L13"/>
    <mergeCell ref="J14:L14"/>
    <mergeCell ref="J15:L15"/>
    <mergeCell ref="B3:D3"/>
    <mergeCell ref="E3:H3"/>
    <mergeCell ref="G6:H6"/>
    <mergeCell ref="I6:L6"/>
    <mergeCell ref="G7:H7"/>
    <mergeCell ref="G8:H8"/>
  </mergeCells>
  <phoneticPr fontId="2"/>
  <printOptions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
  <sheetViews>
    <sheetView view="pageBreakPreview" zoomScaleNormal="100" zoomScaleSheetLayoutView="100" zoomScalePageLayoutView="60" workbookViewId="0">
      <selection activeCell="V6" sqref="V6"/>
    </sheetView>
  </sheetViews>
  <sheetFormatPr defaultRowHeight="12.75"/>
  <cols>
    <col min="1" max="8" width="9" style="388"/>
    <col min="9" max="20" width="6.125" style="388" customWidth="1"/>
    <col min="21" max="1025" width="9" style="388"/>
    <col min="1026" max="16384" width="9" style="387"/>
  </cols>
  <sheetData>
    <row r="1" spans="1:1024" ht="17.649999999999999" customHeight="1">
      <c r="A1" s="386" t="s">
        <v>186</v>
      </c>
      <c r="B1" s="386"/>
      <c r="C1" s="386"/>
      <c r="D1" s="386"/>
      <c r="E1" s="386"/>
      <c r="F1" s="386"/>
      <c r="G1" s="386"/>
      <c r="H1" s="386"/>
      <c r="I1" s="386"/>
      <c r="J1" s="386"/>
      <c r="K1" s="386"/>
      <c r="L1" s="386"/>
      <c r="M1" s="386"/>
      <c r="N1" s="386"/>
      <c r="O1" s="386"/>
      <c r="P1" s="386"/>
      <c r="Q1" s="386"/>
      <c r="R1" s="386"/>
      <c r="S1" s="386"/>
      <c r="T1" s="386"/>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387"/>
      <c r="GR1" s="387"/>
      <c r="GS1" s="387"/>
      <c r="GT1" s="387"/>
      <c r="GU1" s="387"/>
      <c r="GV1" s="387"/>
      <c r="GW1" s="387"/>
      <c r="GX1" s="387"/>
      <c r="GY1" s="387"/>
      <c r="GZ1" s="387"/>
      <c r="HA1" s="387"/>
      <c r="HB1" s="387"/>
      <c r="HC1" s="387"/>
      <c r="HD1" s="387"/>
      <c r="HE1" s="387"/>
      <c r="HF1" s="387"/>
      <c r="HG1" s="387"/>
      <c r="HH1" s="387"/>
      <c r="HI1" s="387"/>
      <c r="HJ1" s="387"/>
      <c r="HK1" s="387"/>
      <c r="HL1" s="387"/>
      <c r="HM1" s="387"/>
      <c r="HN1" s="387"/>
      <c r="HO1" s="387"/>
      <c r="HP1" s="387"/>
      <c r="HQ1" s="387"/>
      <c r="HR1" s="387"/>
      <c r="HS1" s="387"/>
      <c r="HT1" s="387"/>
      <c r="HU1" s="387"/>
      <c r="HV1" s="387"/>
      <c r="HW1" s="387"/>
      <c r="HX1" s="387"/>
      <c r="HY1" s="387"/>
      <c r="HZ1" s="387"/>
      <c r="IA1" s="387"/>
      <c r="IB1" s="387"/>
      <c r="IC1" s="387"/>
      <c r="ID1" s="387"/>
      <c r="IE1" s="387"/>
      <c r="IF1" s="387"/>
      <c r="IG1" s="387"/>
      <c r="IH1" s="387"/>
      <c r="II1" s="387"/>
      <c r="IJ1" s="387"/>
      <c r="IK1" s="387"/>
      <c r="IL1" s="387"/>
      <c r="IM1" s="387"/>
      <c r="IN1" s="387"/>
      <c r="IO1" s="387"/>
      <c r="IP1" s="387"/>
      <c r="IQ1" s="387"/>
      <c r="IR1" s="387"/>
      <c r="IS1" s="387"/>
      <c r="IT1" s="387"/>
      <c r="IU1" s="387"/>
      <c r="IV1" s="387"/>
      <c r="IW1" s="387"/>
      <c r="IX1" s="387"/>
      <c r="IY1" s="387"/>
      <c r="IZ1" s="387"/>
      <c r="JA1" s="387"/>
      <c r="JB1" s="387"/>
      <c r="JC1" s="387"/>
      <c r="JD1" s="387"/>
      <c r="JE1" s="387"/>
      <c r="JF1" s="387"/>
      <c r="JG1" s="387"/>
      <c r="JH1" s="387"/>
      <c r="JI1" s="387"/>
      <c r="JJ1" s="387"/>
      <c r="JK1" s="387"/>
      <c r="JL1" s="387"/>
      <c r="JM1" s="387"/>
      <c r="JN1" s="387"/>
      <c r="JO1" s="387"/>
      <c r="JP1" s="387"/>
      <c r="JQ1" s="387"/>
      <c r="JR1" s="387"/>
      <c r="JS1" s="387"/>
      <c r="JT1" s="387"/>
      <c r="JU1" s="387"/>
      <c r="JV1" s="387"/>
      <c r="JW1" s="387"/>
      <c r="JX1" s="387"/>
      <c r="JY1" s="387"/>
      <c r="JZ1" s="387"/>
      <c r="KA1" s="387"/>
      <c r="KB1" s="387"/>
      <c r="KC1" s="387"/>
      <c r="KD1" s="387"/>
      <c r="KE1" s="387"/>
      <c r="KF1" s="387"/>
      <c r="KG1" s="387"/>
      <c r="KH1" s="387"/>
      <c r="KI1" s="387"/>
      <c r="KJ1" s="387"/>
      <c r="KK1" s="387"/>
      <c r="KL1" s="387"/>
      <c r="KM1" s="387"/>
      <c r="KN1" s="387"/>
      <c r="KO1" s="387"/>
      <c r="KP1" s="387"/>
      <c r="KQ1" s="387"/>
      <c r="KR1" s="387"/>
      <c r="KS1" s="387"/>
      <c r="KT1" s="387"/>
      <c r="KU1" s="387"/>
      <c r="KV1" s="387"/>
      <c r="KW1" s="387"/>
      <c r="KX1" s="387"/>
      <c r="KY1" s="387"/>
      <c r="KZ1" s="387"/>
      <c r="LA1" s="387"/>
      <c r="LB1" s="387"/>
      <c r="LC1" s="387"/>
      <c r="LD1" s="387"/>
      <c r="LE1" s="387"/>
      <c r="LF1" s="387"/>
      <c r="LG1" s="387"/>
      <c r="LH1" s="387"/>
      <c r="LI1" s="387"/>
      <c r="LJ1" s="387"/>
      <c r="LK1" s="387"/>
      <c r="LL1" s="387"/>
      <c r="LM1" s="387"/>
      <c r="LN1" s="387"/>
      <c r="LO1" s="387"/>
      <c r="LP1" s="387"/>
      <c r="LQ1" s="387"/>
      <c r="LR1" s="387"/>
      <c r="LS1" s="387"/>
      <c r="LT1" s="387"/>
      <c r="LU1" s="387"/>
      <c r="LV1" s="387"/>
      <c r="LW1" s="387"/>
      <c r="LX1" s="387"/>
      <c r="LY1" s="387"/>
      <c r="LZ1" s="387"/>
      <c r="MA1" s="387"/>
      <c r="MB1" s="387"/>
      <c r="MC1" s="387"/>
      <c r="MD1" s="387"/>
      <c r="ME1" s="387"/>
      <c r="MF1" s="387"/>
      <c r="MG1" s="387"/>
      <c r="MH1" s="387"/>
      <c r="MI1" s="387"/>
      <c r="MJ1" s="387"/>
      <c r="MK1" s="387"/>
      <c r="ML1" s="387"/>
      <c r="MM1" s="387"/>
      <c r="MN1" s="387"/>
      <c r="MO1" s="387"/>
      <c r="MP1" s="387"/>
      <c r="MQ1" s="387"/>
      <c r="MR1" s="387"/>
      <c r="MS1" s="387"/>
      <c r="MT1" s="387"/>
      <c r="MU1" s="387"/>
      <c r="MV1" s="387"/>
      <c r="MW1" s="387"/>
      <c r="MX1" s="387"/>
      <c r="MY1" s="387"/>
      <c r="MZ1" s="387"/>
      <c r="NA1" s="387"/>
      <c r="NB1" s="387"/>
      <c r="NC1" s="387"/>
      <c r="ND1" s="387"/>
      <c r="NE1" s="387"/>
      <c r="NF1" s="387"/>
      <c r="NG1" s="387"/>
      <c r="NH1" s="387"/>
      <c r="NI1" s="387"/>
      <c r="NJ1" s="387"/>
      <c r="NK1" s="387"/>
      <c r="NL1" s="387"/>
      <c r="NM1" s="387"/>
      <c r="NN1" s="387"/>
      <c r="NO1" s="387"/>
      <c r="NP1" s="387"/>
      <c r="NQ1" s="387"/>
      <c r="NR1" s="387"/>
      <c r="NS1" s="387"/>
      <c r="NT1" s="387"/>
      <c r="NU1" s="387"/>
      <c r="NV1" s="387"/>
      <c r="NW1" s="387"/>
      <c r="NX1" s="387"/>
      <c r="NY1" s="387"/>
      <c r="NZ1" s="387"/>
      <c r="OA1" s="387"/>
      <c r="OB1" s="387"/>
      <c r="OC1" s="387"/>
      <c r="OD1" s="387"/>
      <c r="OE1" s="387"/>
      <c r="OF1" s="387"/>
      <c r="OG1" s="387"/>
      <c r="OH1" s="387"/>
      <c r="OI1" s="387"/>
      <c r="OJ1" s="387"/>
      <c r="OK1" s="387"/>
      <c r="OL1" s="387"/>
      <c r="OM1" s="387"/>
      <c r="ON1" s="387"/>
      <c r="OO1" s="387"/>
      <c r="OP1" s="387"/>
      <c r="OQ1" s="387"/>
      <c r="OR1" s="387"/>
      <c r="OS1" s="387"/>
      <c r="OT1" s="387"/>
      <c r="OU1" s="387"/>
      <c r="OV1" s="387"/>
      <c r="OW1" s="387"/>
      <c r="OX1" s="387"/>
      <c r="OY1" s="387"/>
      <c r="OZ1" s="387"/>
      <c r="PA1" s="387"/>
      <c r="PB1" s="387"/>
      <c r="PC1" s="387"/>
      <c r="PD1" s="387"/>
      <c r="PE1" s="387"/>
      <c r="PF1" s="387"/>
      <c r="PG1" s="387"/>
      <c r="PH1" s="387"/>
      <c r="PI1" s="387"/>
      <c r="PJ1" s="387"/>
      <c r="PK1" s="387"/>
      <c r="PL1" s="387"/>
      <c r="PM1" s="387"/>
      <c r="PN1" s="387"/>
      <c r="PO1" s="387"/>
      <c r="PP1" s="387"/>
      <c r="PQ1" s="387"/>
      <c r="PR1" s="387"/>
      <c r="PS1" s="387"/>
      <c r="PT1" s="387"/>
      <c r="PU1" s="387"/>
      <c r="PV1" s="387"/>
      <c r="PW1" s="387"/>
      <c r="PX1" s="387"/>
      <c r="PY1" s="387"/>
      <c r="PZ1" s="387"/>
      <c r="QA1" s="387"/>
      <c r="QB1" s="387"/>
      <c r="QC1" s="387"/>
      <c r="QD1" s="387"/>
      <c r="QE1" s="387"/>
      <c r="QF1" s="387"/>
      <c r="QG1" s="387"/>
      <c r="QH1" s="387"/>
      <c r="QI1" s="387"/>
      <c r="QJ1" s="387"/>
      <c r="QK1" s="387"/>
      <c r="QL1" s="387"/>
      <c r="QM1" s="387"/>
      <c r="QN1" s="387"/>
      <c r="QO1" s="387"/>
      <c r="QP1" s="387"/>
      <c r="QQ1" s="387"/>
      <c r="QR1" s="387"/>
      <c r="QS1" s="387"/>
      <c r="QT1" s="387"/>
      <c r="QU1" s="387"/>
      <c r="QV1" s="387"/>
      <c r="QW1" s="387"/>
      <c r="QX1" s="387"/>
      <c r="QY1" s="387"/>
      <c r="QZ1" s="387"/>
      <c r="RA1" s="387"/>
      <c r="RB1" s="387"/>
      <c r="RC1" s="387"/>
      <c r="RD1" s="387"/>
      <c r="RE1" s="387"/>
      <c r="RF1" s="387"/>
      <c r="RG1" s="387"/>
      <c r="RH1" s="387"/>
      <c r="RI1" s="387"/>
      <c r="RJ1" s="387"/>
      <c r="RK1" s="387"/>
      <c r="RL1" s="387"/>
      <c r="RM1" s="387"/>
      <c r="RN1" s="387"/>
      <c r="RO1" s="387"/>
      <c r="RP1" s="387"/>
      <c r="RQ1" s="387"/>
      <c r="RR1" s="387"/>
      <c r="RS1" s="387"/>
      <c r="RT1" s="387"/>
      <c r="RU1" s="387"/>
      <c r="RV1" s="387"/>
      <c r="RW1" s="387"/>
      <c r="RX1" s="387"/>
      <c r="RY1" s="387"/>
      <c r="RZ1" s="387"/>
      <c r="SA1" s="387"/>
      <c r="SB1" s="387"/>
      <c r="SC1" s="387"/>
      <c r="SD1" s="387"/>
      <c r="SE1" s="387"/>
      <c r="SF1" s="387"/>
      <c r="SG1" s="387"/>
      <c r="SH1" s="387"/>
      <c r="SI1" s="387"/>
      <c r="SJ1" s="387"/>
      <c r="SK1" s="387"/>
      <c r="SL1" s="387"/>
      <c r="SM1" s="387"/>
      <c r="SN1" s="387"/>
      <c r="SO1" s="387"/>
      <c r="SP1" s="387"/>
      <c r="SQ1" s="387"/>
      <c r="SR1" s="387"/>
      <c r="SS1" s="387"/>
      <c r="ST1" s="387"/>
      <c r="SU1" s="387"/>
      <c r="SV1" s="387"/>
      <c r="SW1" s="387"/>
      <c r="SX1" s="387"/>
      <c r="SY1" s="387"/>
      <c r="SZ1" s="387"/>
      <c r="TA1" s="387"/>
      <c r="TB1" s="387"/>
      <c r="TC1" s="387"/>
      <c r="TD1" s="387"/>
      <c r="TE1" s="387"/>
      <c r="TF1" s="387"/>
      <c r="TG1" s="387"/>
      <c r="TH1" s="387"/>
      <c r="TI1" s="387"/>
      <c r="TJ1" s="387"/>
      <c r="TK1" s="387"/>
      <c r="TL1" s="387"/>
      <c r="TM1" s="387"/>
      <c r="TN1" s="387"/>
      <c r="TO1" s="387"/>
      <c r="TP1" s="387"/>
      <c r="TQ1" s="387"/>
      <c r="TR1" s="387"/>
      <c r="TS1" s="387"/>
      <c r="TT1" s="387"/>
      <c r="TU1" s="387"/>
      <c r="TV1" s="387"/>
      <c r="TW1" s="387"/>
      <c r="TX1" s="387"/>
      <c r="TY1" s="387"/>
      <c r="TZ1" s="387"/>
      <c r="UA1" s="387"/>
      <c r="UB1" s="387"/>
      <c r="UC1" s="387"/>
      <c r="UD1" s="387"/>
      <c r="UE1" s="387"/>
      <c r="UF1" s="387"/>
      <c r="UG1" s="387"/>
      <c r="UH1" s="387"/>
      <c r="UI1" s="387"/>
      <c r="UJ1" s="387"/>
      <c r="UK1" s="387"/>
      <c r="UL1" s="387"/>
      <c r="UM1" s="387"/>
      <c r="UN1" s="387"/>
      <c r="UO1" s="387"/>
      <c r="UP1" s="387"/>
      <c r="UQ1" s="387"/>
      <c r="UR1" s="387"/>
      <c r="US1" s="387"/>
      <c r="UT1" s="387"/>
      <c r="UU1" s="387"/>
      <c r="UV1" s="387"/>
      <c r="UW1" s="387"/>
      <c r="UX1" s="387"/>
      <c r="UY1" s="387"/>
      <c r="UZ1" s="387"/>
      <c r="VA1" s="387"/>
      <c r="VB1" s="387"/>
      <c r="VC1" s="387"/>
      <c r="VD1" s="387"/>
      <c r="VE1" s="387"/>
      <c r="VF1" s="387"/>
      <c r="VG1" s="387"/>
      <c r="VH1" s="387"/>
      <c r="VI1" s="387"/>
      <c r="VJ1" s="387"/>
      <c r="VK1" s="387"/>
      <c r="VL1" s="387"/>
      <c r="VM1" s="387"/>
      <c r="VN1" s="387"/>
      <c r="VO1" s="387"/>
      <c r="VP1" s="387"/>
      <c r="VQ1" s="387"/>
      <c r="VR1" s="387"/>
      <c r="VS1" s="387"/>
      <c r="VT1" s="387"/>
      <c r="VU1" s="387"/>
      <c r="VV1" s="387"/>
      <c r="VW1" s="387"/>
      <c r="VX1" s="387"/>
      <c r="VY1" s="387"/>
      <c r="VZ1" s="387"/>
      <c r="WA1" s="387"/>
      <c r="WB1" s="387"/>
      <c r="WC1" s="387"/>
      <c r="WD1" s="387"/>
      <c r="WE1" s="387"/>
      <c r="WF1" s="387"/>
      <c r="WG1" s="387"/>
      <c r="WH1" s="387"/>
      <c r="WI1" s="387"/>
      <c r="WJ1" s="387"/>
      <c r="WK1" s="387"/>
      <c r="WL1" s="387"/>
      <c r="WM1" s="387"/>
      <c r="WN1" s="387"/>
      <c r="WO1" s="387"/>
      <c r="WP1" s="387"/>
      <c r="WQ1" s="387"/>
      <c r="WR1" s="387"/>
      <c r="WS1" s="387"/>
      <c r="WT1" s="387"/>
      <c r="WU1" s="387"/>
      <c r="WV1" s="387"/>
      <c r="WW1" s="387"/>
      <c r="WX1" s="387"/>
      <c r="WY1" s="387"/>
      <c r="WZ1" s="387"/>
      <c r="XA1" s="387"/>
      <c r="XB1" s="387"/>
      <c r="XC1" s="387"/>
      <c r="XD1" s="387"/>
      <c r="XE1" s="387"/>
      <c r="XF1" s="387"/>
      <c r="XG1" s="387"/>
      <c r="XH1" s="387"/>
      <c r="XI1" s="387"/>
      <c r="XJ1" s="387"/>
      <c r="XK1" s="387"/>
      <c r="XL1" s="387"/>
      <c r="XM1" s="387"/>
      <c r="XN1" s="387"/>
      <c r="XO1" s="387"/>
      <c r="XP1" s="387"/>
      <c r="XQ1" s="387"/>
      <c r="XR1" s="387"/>
      <c r="XS1" s="387"/>
      <c r="XT1" s="387"/>
      <c r="XU1" s="387"/>
      <c r="XV1" s="387"/>
      <c r="XW1" s="387"/>
      <c r="XX1" s="387"/>
      <c r="XY1" s="387"/>
      <c r="XZ1" s="387"/>
      <c r="YA1" s="387"/>
      <c r="YB1" s="387"/>
      <c r="YC1" s="387"/>
      <c r="YD1" s="387"/>
      <c r="YE1" s="387"/>
      <c r="YF1" s="387"/>
      <c r="YG1" s="387"/>
      <c r="YH1" s="387"/>
      <c r="YI1" s="387"/>
      <c r="YJ1" s="387"/>
      <c r="YK1" s="387"/>
      <c r="YL1" s="387"/>
      <c r="YM1" s="387"/>
      <c r="YN1" s="387"/>
      <c r="YO1" s="387"/>
      <c r="YP1" s="387"/>
      <c r="YQ1" s="387"/>
      <c r="YR1" s="387"/>
      <c r="YS1" s="387"/>
      <c r="YT1" s="387"/>
      <c r="YU1" s="387"/>
      <c r="YV1" s="387"/>
      <c r="YW1" s="387"/>
      <c r="YX1" s="387"/>
      <c r="YY1" s="387"/>
      <c r="YZ1" s="387"/>
      <c r="ZA1" s="387"/>
      <c r="ZB1" s="387"/>
      <c r="ZC1" s="387"/>
      <c r="ZD1" s="387"/>
      <c r="ZE1" s="387"/>
      <c r="ZF1" s="387"/>
      <c r="ZG1" s="387"/>
      <c r="ZH1" s="387"/>
      <c r="ZI1" s="387"/>
      <c r="ZJ1" s="387"/>
      <c r="ZK1" s="387"/>
      <c r="ZL1" s="387"/>
      <c r="ZM1" s="387"/>
      <c r="ZN1" s="387"/>
      <c r="ZO1" s="387"/>
      <c r="ZP1" s="387"/>
      <c r="ZQ1" s="387"/>
      <c r="ZR1" s="387"/>
      <c r="ZS1" s="387"/>
      <c r="ZT1" s="387"/>
      <c r="ZU1" s="387"/>
      <c r="ZV1" s="387"/>
      <c r="ZW1" s="387"/>
      <c r="ZX1" s="387"/>
      <c r="ZY1" s="387"/>
      <c r="ZZ1" s="387"/>
      <c r="AAA1" s="387"/>
      <c r="AAB1" s="387"/>
      <c r="AAC1" s="387"/>
      <c r="AAD1" s="387"/>
      <c r="AAE1" s="387"/>
      <c r="AAF1" s="387"/>
      <c r="AAG1" s="387"/>
      <c r="AAH1" s="387"/>
      <c r="AAI1" s="387"/>
      <c r="AAJ1" s="387"/>
      <c r="AAK1" s="387"/>
      <c r="AAL1" s="387"/>
      <c r="AAM1" s="387"/>
      <c r="AAN1" s="387"/>
      <c r="AAO1" s="387"/>
      <c r="AAP1" s="387"/>
      <c r="AAQ1" s="387"/>
      <c r="AAR1" s="387"/>
      <c r="AAS1" s="387"/>
      <c r="AAT1" s="387"/>
      <c r="AAU1" s="387"/>
      <c r="AAV1" s="387"/>
      <c r="AAW1" s="387"/>
      <c r="AAX1" s="387"/>
      <c r="AAY1" s="387"/>
      <c r="AAZ1" s="387"/>
      <c r="ABA1" s="387"/>
      <c r="ABB1" s="387"/>
      <c r="ABC1" s="387"/>
      <c r="ABD1" s="387"/>
      <c r="ABE1" s="387"/>
      <c r="ABF1" s="387"/>
      <c r="ABG1" s="387"/>
      <c r="ABH1" s="387"/>
      <c r="ABI1" s="387"/>
      <c r="ABJ1" s="387"/>
      <c r="ABK1" s="387"/>
      <c r="ABL1" s="387"/>
      <c r="ABM1" s="387"/>
      <c r="ABN1" s="387"/>
      <c r="ABO1" s="387"/>
      <c r="ABP1" s="387"/>
      <c r="ABQ1" s="387"/>
      <c r="ABR1" s="387"/>
      <c r="ABS1" s="387"/>
      <c r="ABT1" s="387"/>
      <c r="ABU1" s="387"/>
      <c r="ABV1" s="387"/>
      <c r="ABW1" s="387"/>
      <c r="ABX1" s="387"/>
      <c r="ABY1" s="387"/>
      <c r="ABZ1" s="387"/>
      <c r="ACA1" s="387"/>
      <c r="ACB1" s="387"/>
      <c r="ACC1" s="387"/>
      <c r="ACD1" s="387"/>
      <c r="ACE1" s="387"/>
      <c r="ACF1" s="387"/>
      <c r="ACG1" s="387"/>
      <c r="ACH1" s="387"/>
      <c r="ACI1" s="387"/>
      <c r="ACJ1" s="387"/>
      <c r="ACK1" s="387"/>
      <c r="ACL1" s="387"/>
      <c r="ACM1" s="387"/>
      <c r="ACN1" s="387"/>
      <c r="ACO1" s="387"/>
      <c r="ACP1" s="387"/>
      <c r="ACQ1" s="387"/>
      <c r="ACR1" s="387"/>
      <c r="ACS1" s="387"/>
      <c r="ACT1" s="387"/>
      <c r="ACU1" s="387"/>
      <c r="ACV1" s="387"/>
      <c r="ACW1" s="387"/>
      <c r="ACX1" s="387"/>
      <c r="ACY1" s="387"/>
      <c r="ACZ1" s="387"/>
      <c r="ADA1" s="387"/>
      <c r="ADB1" s="387"/>
      <c r="ADC1" s="387"/>
      <c r="ADD1" s="387"/>
      <c r="ADE1" s="387"/>
      <c r="ADF1" s="387"/>
      <c r="ADG1" s="387"/>
      <c r="ADH1" s="387"/>
      <c r="ADI1" s="387"/>
      <c r="ADJ1" s="387"/>
      <c r="ADK1" s="387"/>
      <c r="ADL1" s="387"/>
      <c r="ADM1" s="387"/>
      <c r="ADN1" s="387"/>
      <c r="ADO1" s="387"/>
      <c r="ADP1" s="387"/>
      <c r="ADQ1" s="387"/>
      <c r="ADR1" s="387"/>
      <c r="ADS1" s="387"/>
      <c r="ADT1" s="387"/>
      <c r="ADU1" s="387"/>
      <c r="ADV1" s="387"/>
      <c r="ADW1" s="387"/>
      <c r="ADX1" s="387"/>
      <c r="ADY1" s="387"/>
      <c r="ADZ1" s="387"/>
      <c r="AEA1" s="387"/>
      <c r="AEB1" s="387"/>
      <c r="AEC1" s="387"/>
      <c r="AED1" s="387"/>
      <c r="AEE1" s="387"/>
      <c r="AEF1" s="387"/>
      <c r="AEG1" s="387"/>
      <c r="AEH1" s="387"/>
      <c r="AEI1" s="387"/>
      <c r="AEJ1" s="387"/>
      <c r="AEK1" s="387"/>
      <c r="AEL1" s="387"/>
      <c r="AEM1" s="387"/>
      <c r="AEN1" s="387"/>
      <c r="AEO1" s="387"/>
      <c r="AEP1" s="387"/>
      <c r="AEQ1" s="387"/>
      <c r="AER1" s="387"/>
      <c r="AES1" s="387"/>
      <c r="AET1" s="387"/>
      <c r="AEU1" s="387"/>
      <c r="AEV1" s="387"/>
      <c r="AEW1" s="387"/>
      <c r="AEX1" s="387"/>
      <c r="AEY1" s="387"/>
      <c r="AEZ1" s="387"/>
      <c r="AFA1" s="387"/>
      <c r="AFB1" s="387"/>
      <c r="AFC1" s="387"/>
      <c r="AFD1" s="387"/>
      <c r="AFE1" s="387"/>
      <c r="AFF1" s="387"/>
      <c r="AFG1" s="387"/>
      <c r="AFH1" s="387"/>
      <c r="AFI1" s="387"/>
      <c r="AFJ1" s="387"/>
      <c r="AFK1" s="387"/>
      <c r="AFL1" s="387"/>
      <c r="AFM1" s="387"/>
      <c r="AFN1" s="387"/>
      <c r="AFO1" s="387"/>
      <c r="AFP1" s="387"/>
      <c r="AFQ1" s="387"/>
      <c r="AFR1" s="387"/>
      <c r="AFS1" s="387"/>
      <c r="AFT1" s="387"/>
      <c r="AFU1" s="387"/>
      <c r="AFV1" s="387"/>
      <c r="AFW1" s="387"/>
      <c r="AFX1" s="387"/>
      <c r="AFY1" s="387"/>
      <c r="AFZ1" s="387"/>
      <c r="AGA1" s="387"/>
      <c r="AGB1" s="387"/>
      <c r="AGC1" s="387"/>
      <c r="AGD1" s="387"/>
      <c r="AGE1" s="387"/>
      <c r="AGF1" s="387"/>
      <c r="AGG1" s="387"/>
      <c r="AGH1" s="387"/>
      <c r="AGI1" s="387"/>
      <c r="AGJ1" s="387"/>
      <c r="AGK1" s="387"/>
      <c r="AGL1" s="387"/>
      <c r="AGM1" s="387"/>
      <c r="AGN1" s="387"/>
      <c r="AGO1" s="387"/>
      <c r="AGP1" s="387"/>
      <c r="AGQ1" s="387"/>
      <c r="AGR1" s="387"/>
      <c r="AGS1" s="387"/>
      <c r="AGT1" s="387"/>
      <c r="AGU1" s="387"/>
      <c r="AGV1" s="387"/>
      <c r="AGW1" s="387"/>
      <c r="AGX1" s="387"/>
      <c r="AGY1" s="387"/>
      <c r="AGZ1" s="387"/>
      <c r="AHA1" s="387"/>
      <c r="AHB1" s="387"/>
      <c r="AHC1" s="387"/>
      <c r="AHD1" s="387"/>
      <c r="AHE1" s="387"/>
      <c r="AHF1" s="387"/>
      <c r="AHG1" s="387"/>
      <c r="AHH1" s="387"/>
      <c r="AHI1" s="387"/>
      <c r="AHJ1" s="387"/>
      <c r="AHK1" s="387"/>
      <c r="AHL1" s="387"/>
      <c r="AHM1" s="387"/>
      <c r="AHN1" s="387"/>
      <c r="AHO1" s="387"/>
      <c r="AHP1" s="387"/>
      <c r="AHQ1" s="387"/>
      <c r="AHR1" s="387"/>
      <c r="AHS1" s="387"/>
      <c r="AHT1" s="387"/>
      <c r="AHU1" s="387"/>
      <c r="AHV1" s="387"/>
      <c r="AHW1" s="387"/>
      <c r="AHX1" s="387"/>
      <c r="AHY1" s="387"/>
      <c r="AHZ1" s="387"/>
      <c r="AIA1" s="387"/>
      <c r="AIB1" s="387"/>
      <c r="AIC1" s="387"/>
      <c r="AID1" s="387"/>
      <c r="AIE1" s="387"/>
      <c r="AIF1" s="387"/>
      <c r="AIG1" s="387"/>
      <c r="AIH1" s="387"/>
      <c r="AII1" s="387"/>
      <c r="AIJ1" s="387"/>
      <c r="AIK1" s="387"/>
      <c r="AIL1" s="387"/>
      <c r="AIM1" s="387"/>
      <c r="AIN1" s="387"/>
      <c r="AIO1" s="387"/>
      <c r="AIP1" s="387"/>
      <c r="AIQ1" s="387"/>
      <c r="AIR1" s="387"/>
      <c r="AIS1" s="387"/>
      <c r="AIT1" s="387"/>
      <c r="AIU1" s="387"/>
      <c r="AIV1" s="387"/>
      <c r="AIW1" s="387"/>
      <c r="AIX1" s="387"/>
      <c r="AIY1" s="387"/>
      <c r="AIZ1" s="387"/>
      <c r="AJA1" s="387"/>
      <c r="AJB1" s="387"/>
      <c r="AJC1" s="387"/>
      <c r="AJD1" s="387"/>
      <c r="AJE1" s="387"/>
      <c r="AJF1" s="387"/>
      <c r="AJG1" s="387"/>
      <c r="AJH1" s="387"/>
      <c r="AJI1" s="387"/>
      <c r="AJJ1" s="387"/>
      <c r="AJK1" s="387"/>
      <c r="AJL1" s="387"/>
      <c r="AJM1" s="387"/>
      <c r="AJN1" s="387"/>
      <c r="AJO1" s="387"/>
      <c r="AJP1" s="387"/>
      <c r="AJQ1" s="387"/>
      <c r="AJR1" s="387"/>
      <c r="AJS1" s="387"/>
      <c r="AJT1" s="387"/>
      <c r="AJU1" s="387"/>
      <c r="AJV1" s="387"/>
      <c r="AJW1" s="387"/>
      <c r="AJX1" s="387"/>
      <c r="AJY1" s="387"/>
      <c r="AJZ1" s="387"/>
      <c r="AKA1" s="387"/>
      <c r="AKB1" s="387"/>
      <c r="AKC1" s="387"/>
      <c r="AKD1" s="387"/>
      <c r="AKE1" s="387"/>
      <c r="AKF1" s="387"/>
      <c r="AKG1" s="387"/>
      <c r="AKH1" s="387"/>
      <c r="AKI1" s="387"/>
      <c r="AKJ1" s="387"/>
      <c r="AKK1" s="387"/>
      <c r="AKL1" s="387"/>
      <c r="AKM1" s="387"/>
      <c r="AKN1" s="387"/>
      <c r="AKO1" s="387"/>
      <c r="AKP1" s="387"/>
      <c r="AKQ1" s="387"/>
      <c r="AKR1" s="387"/>
      <c r="AKS1" s="387"/>
      <c r="AKT1" s="387"/>
      <c r="AKU1" s="387"/>
      <c r="AKV1" s="387"/>
      <c r="AKW1" s="387"/>
      <c r="AKX1" s="387"/>
      <c r="AKY1" s="387"/>
      <c r="AKZ1" s="387"/>
      <c r="ALA1" s="387"/>
      <c r="ALB1" s="387"/>
      <c r="ALC1" s="387"/>
      <c r="ALD1" s="387"/>
      <c r="ALE1" s="387"/>
      <c r="ALF1" s="387"/>
      <c r="ALG1" s="387"/>
      <c r="ALH1" s="387"/>
      <c r="ALI1" s="387"/>
      <c r="ALJ1" s="387"/>
      <c r="ALK1" s="387"/>
      <c r="ALL1" s="387"/>
      <c r="ALM1" s="387"/>
      <c r="ALN1" s="387"/>
      <c r="ALO1" s="387"/>
      <c r="ALP1" s="387"/>
      <c r="ALQ1" s="387"/>
      <c r="ALR1" s="387"/>
      <c r="ALS1" s="387"/>
      <c r="ALT1" s="387"/>
      <c r="ALU1" s="387"/>
      <c r="ALV1" s="387"/>
      <c r="ALW1" s="387"/>
      <c r="ALX1" s="387"/>
      <c r="ALY1" s="387"/>
      <c r="ALZ1" s="387"/>
      <c r="AMA1" s="387"/>
      <c r="AMB1" s="387"/>
      <c r="AMC1" s="387"/>
      <c r="AMD1" s="387"/>
      <c r="AME1" s="387"/>
      <c r="AMF1" s="387"/>
      <c r="AMG1" s="387"/>
      <c r="AMH1" s="387"/>
      <c r="AMI1" s="387"/>
      <c r="AMJ1" s="387"/>
    </row>
    <row r="2" spans="1:1024" ht="19.149999999999999" customHeight="1">
      <c r="A2" s="389" t="s">
        <v>187</v>
      </c>
      <c r="B2" s="389"/>
      <c r="C2" s="389"/>
      <c r="D2" s="389"/>
      <c r="E2" s="389"/>
      <c r="F2" s="389"/>
      <c r="G2" s="389"/>
      <c r="H2" s="389"/>
      <c r="I2" s="389"/>
      <c r="J2" s="389"/>
      <c r="K2" s="389"/>
      <c r="L2" s="389"/>
      <c r="M2" s="389"/>
      <c r="N2" s="389"/>
      <c r="O2" s="389"/>
      <c r="P2" s="389"/>
      <c r="Q2" s="389"/>
      <c r="R2" s="389"/>
      <c r="S2" s="389"/>
      <c r="T2" s="389"/>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c r="FG2" s="387"/>
      <c r="FH2" s="387"/>
      <c r="FI2" s="387"/>
      <c r="FJ2" s="387"/>
      <c r="FK2" s="387"/>
      <c r="FL2" s="387"/>
      <c r="FM2" s="387"/>
      <c r="FN2" s="387"/>
      <c r="FO2" s="387"/>
      <c r="FP2" s="387"/>
      <c r="FQ2" s="387"/>
      <c r="FR2" s="387"/>
      <c r="FS2" s="387"/>
      <c r="FT2" s="387"/>
      <c r="FU2" s="387"/>
      <c r="FV2" s="387"/>
      <c r="FW2" s="387"/>
      <c r="FX2" s="387"/>
      <c r="FY2" s="387"/>
      <c r="FZ2" s="387"/>
      <c r="GA2" s="387"/>
      <c r="GB2" s="387"/>
      <c r="GC2" s="387"/>
      <c r="GD2" s="387"/>
      <c r="GE2" s="387"/>
      <c r="GF2" s="387"/>
      <c r="GG2" s="387"/>
      <c r="GH2" s="387"/>
      <c r="GI2" s="387"/>
      <c r="GJ2" s="387"/>
      <c r="GK2" s="387"/>
      <c r="GL2" s="387"/>
      <c r="GM2" s="387"/>
      <c r="GN2" s="387"/>
      <c r="GO2" s="387"/>
      <c r="GP2" s="387"/>
      <c r="GQ2" s="387"/>
      <c r="GR2" s="387"/>
      <c r="GS2" s="387"/>
      <c r="GT2" s="387"/>
      <c r="GU2" s="387"/>
      <c r="GV2" s="387"/>
      <c r="GW2" s="387"/>
      <c r="GX2" s="387"/>
      <c r="GY2" s="387"/>
      <c r="GZ2" s="387"/>
      <c r="HA2" s="387"/>
      <c r="HB2" s="387"/>
      <c r="HC2" s="387"/>
      <c r="HD2" s="387"/>
      <c r="HE2" s="387"/>
      <c r="HF2" s="387"/>
      <c r="HG2" s="387"/>
      <c r="HH2" s="387"/>
      <c r="HI2" s="387"/>
      <c r="HJ2" s="387"/>
      <c r="HK2" s="387"/>
      <c r="HL2" s="387"/>
      <c r="HM2" s="387"/>
      <c r="HN2" s="387"/>
      <c r="HO2" s="387"/>
      <c r="HP2" s="387"/>
      <c r="HQ2" s="387"/>
      <c r="HR2" s="387"/>
      <c r="HS2" s="387"/>
      <c r="HT2" s="387"/>
      <c r="HU2" s="387"/>
      <c r="HV2" s="387"/>
      <c r="HW2" s="387"/>
      <c r="HX2" s="387"/>
      <c r="HY2" s="387"/>
      <c r="HZ2" s="387"/>
      <c r="IA2" s="387"/>
      <c r="IB2" s="387"/>
      <c r="IC2" s="387"/>
      <c r="ID2" s="387"/>
      <c r="IE2" s="387"/>
      <c r="IF2" s="387"/>
      <c r="IG2" s="387"/>
      <c r="IH2" s="387"/>
      <c r="II2" s="387"/>
      <c r="IJ2" s="387"/>
      <c r="IK2" s="387"/>
      <c r="IL2" s="387"/>
      <c r="IM2" s="387"/>
      <c r="IN2" s="387"/>
      <c r="IO2" s="387"/>
      <c r="IP2" s="387"/>
      <c r="IQ2" s="387"/>
      <c r="IR2" s="387"/>
      <c r="IS2" s="387"/>
      <c r="IT2" s="387"/>
      <c r="IU2" s="387"/>
      <c r="IV2" s="387"/>
      <c r="IW2" s="387"/>
      <c r="IX2" s="387"/>
      <c r="IY2" s="387"/>
      <c r="IZ2" s="387"/>
      <c r="JA2" s="387"/>
      <c r="JB2" s="387"/>
      <c r="JC2" s="387"/>
      <c r="JD2" s="387"/>
      <c r="JE2" s="387"/>
      <c r="JF2" s="387"/>
      <c r="JG2" s="387"/>
      <c r="JH2" s="387"/>
      <c r="JI2" s="387"/>
      <c r="JJ2" s="387"/>
      <c r="JK2" s="387"/>
      <c r="JL2" s="387"/>
      <c r="JM2" s="387"/>
      <c r="JN2" s="387"/>
      <c r="JO2" s="387"/>
      <c r="JP2" s="387"/>
      <c r="JQ2" s="387"/>
      <c r="JR2" s="387"/>
      <c r="JS2" s="387"/>
      <c r="JT2" s="387"/>
      <c r="JU2" s="387"/>
      <c r="JV2" s="387"/>
      <c r="JW2" s="387"/>
      <c r="JX2" s="387"/>
      <c r="JY2" s="387"/>
      <c r="JZ2" s="387"/>
      <c r="KA2" s="387"/>
      <c r="KB2" s="387"/>
      <c r="KC2" s="387"/>
      <c r="KD2" s="387"/>
      <c r="KE2" s="387"/>
      <c r="KF2" s="387"/>
      <c r="KG2" s="387"/>
      <c r="KH2" s="387"/>
      <c r="KI2" s="387"/>
      <c r="KJ2" s="387"/>
      <c r="KK2" s="387"/>
      <c r="KL2" s="387"/>
      <c r="KM2" s="387"/>
      <c r="KN2" s="387"/>
      <c r="KO2" s="387"/>
      <c r="KP2" s="387"/>
      <c r="KQ2" s="387"/>
      <c r="KR2" s="387"/>
      <c r="KS2" s="387"/>
      <c r="KT2" s="387"/>
      <c r="KU2" s="387"/>
      <c r="KV2" s="387"/>
      <c r="KW2" s="387"/>
      <c r="KX2" s="387"/>
      <c r="KY2" s="387"/>
      <c r="KZ2" s="387"/>
      <c r="LA2" s="387"/>
      <c r="LB2" s="387"/>
      <c r="LC2" s="387"/>
      <c r="LD2" s="387"/>
      <c r="LE2" s="387"/>
      <c r="LF2" s="387"/>
      <c r="LG2" s="387"/>
      <c r="LH2" s="387"/>
      <c r="LI2" s="387"/>
      <c r="LJ2" s="387"/>
      <c r="LK2" s="387"/>
      <c r="LL2" s="387"/>
      <c r="LM2" s="387"/>
      <c r="LN2" s="387"/>
      <c r="LO2" s="387"/>
      <c r="LP2" s="387"/>
      <c r="LQ2" s="387"/>
      <c r="LR2" s="387"/>
      <c r="LS2" s="387"/>
      <c r="LT2" s="387"/>
      <c r="LU2" s="387"/>
      <c r="LV2" s="387"/>
      <c r="LW2" s="387"/>
      <c r="LX2" s="387"/>
      <c r="LY2" s="387"/>
      <c r="LZ2" s="387"/>
      <c r="MA2" s="387"/>
      <c r="MB2" s="387"/>
      <c r="MC2" s="387"/>
      <c r="MD2" s="387"/>
      <c r="ME2" s="387"/>
      <c r="MF2" s="387"/>
      <c r="MG2" s="387"/>
      <c r="MH2" s="387"/>
      <c r="MI2" s="387"/>
      <c r="MJ2" s="387"/>
      <c r="MK2" s="387"/>
      <c r="ML2" s="387"/>
      <c r="MM2" s="387"/>
      <c r="MN2" s="387"/>
      <c r="MO2" s="387"/>
      <c r="MP2" s="387"/>
      <c r="MQ2" s="387"/>
      <c r="MR2" s="387"/>
      <c r="MS2" s="387"/>
      <c r="MT2" s="387"/>
      <c r="MU2" s="387"/>
      <c r="MV2" s="387"/>
      <c r="MW2" s="387"/>
      <c r="MX2" s="387"/>
      <c r="MY2" s="387"/>
      <c r="MZ2" s="387"/>
      <c r="NA2" s="387"/>
      <c r="NB2" s="387"/>
      <c r="NC2" s="387"/>
      <c r="ND2" s="387"/>
      <c r="NE2" s="387"/>
      <c r="NF2" s="387"/>
      <c r="NG2" s="387"/>
      <c r="NH2" s="387"/>
      <c r="NI2" s="387"/>
      <c r="NJ2" s="387"/>
      <c r="NK2" s="387"/>
      <c r="NL2" s="387"/>
      <c r="NM2" s="387"/>
      <c r="NN2" s="387"/>
      <c r="NO2" s="387"/>
      <c r="NP2" s="387"/>
      <c r="NQ2" s="387"/>
      <c r="NR2" s="387"/>
      <c r="NS2" s="387"/>
      <c r="NT2" s="387"/>
      <c r="NU2" s="387"/>
      <c r="NV2" s="387"/>
      <c r="NW2" s="387"/>
      <c r="NX2" s="387"/>
      <c r="NY2" s="387"/>
      <c r="NZ2" s="387"/>
      <c r="OA2" s="387"/>
      <c r="OB2" s="387"/>
      <c r="OC2" s="387"/>
      <c r="OD2" s="387"/>
      <c r="OE2" s="387"/>
      <c r="OF2" s="387"/>
      <c r="OG2" s="387"/>
      <c r="OH2" s="387"/>
      <c r="OI2" s="387"/>
      <c r="OJ2" s="387"/>
      <c r="OK2" s="387"/>
      <c r="OL2" s="387"/>
      <c r="OM2" s="387"/>
      <c r="ON2" s="387"/>
      <c r="OO2" s="387"/>
      <c r="OP2" s="387"/>
      <c r="OQ2" s="387"/>
      <c r="OR2" s="387"/>
      <c r="OS2" s="387"/>
      <c r="OT2" s="387"/>
      <c r="OU2" s="387"/>
      <c r="OV2" s="387"/>
      <c r="OW2" s="387"/>
      <c r="OX2" s="387"/>
      <c r="OY2" s="387"/>
      <c r="OZ2" s="387"/>
      <c r="PA2" s="387"/>
      <c r="PB2" s="387"/>
      <c r="PC2" s="387"/>
      <c r="PD2" s="387"/>
      <c r="PE2" s="387"/>
      <c r="PF2" s="387"/>
      <c r="PG2" s="387"/>
      <c r="PH2" s="387"/>
      <c r="PI2" s="387"/>
      <c r="PJ2" s="387"/>
      <c r="PK2" s="387"/>
      <c r="PL2" s="387"/>
      <c r="PM2" s="387"/>
      <c r="PN2" s="387"/>
      <c r="PO2" s="387"/>
      <c r="PP2" s="387"/>
      <c r="PQ2" s="387"/>
      <c r="PR2" s="387"/>
      <c r="PS2" s="387"/>
      <c r="PT2" s="387"/>
      <c r="PU2" s="387"/>
      <c r="PV2" s="387"/>
      <c r="PW2" s="387"/>
      <c r="PX2" s="387"/>
      <c r="PY2" s="387"/>
      <c r="PZ2" s="387"/>
      <c r="QA2" s="387"/>
      <c r="QB2" s="387"/>
      <c r="QC2" s="387"/>
      <c r="QD2" s="387"/>
      <c r="QE2" s="387"/>
      <c r="QF2" s="387"/>
      <c r="QG2" s="387"/>
      <c r="QH2" s="387"/>
      <c r="QI2" s="387"/>
      <c r="QJ2" s="387"/>
      <c r="QK2" s="387"/>
      <c r="QL2" s="387"/>
      <c r="QM2" s="387"/>
      <c r="QN2" s="387"/>
      <c r="QO2" s="387"/>
      <c r="QP2" s="387"/>
      <c r="QQ2" s="387"/>
      <c r="QR2" s="387"/>
      <c r="QS2" s="387"/>
      <c r="QT2" s="387"/>
      <c r="QU2" s="387"/>
      <c r="QV2" s="387"/>
      <c r="QW2" s="387"/>
      <c r="QX2" s="387"/>
      <c r="QY2" s="387"/>
      <c r="QZ2" s="387"/>
      <c r="RA2" s="387"/>
      <c r="RB2" s="387"/>
      <c r="RC2" s="387"/>
      <c r="RD2" s="387"/>
      <c r="RE2" s="387"/>
      <c r="RF2" s="387"/>
      <c r="RG2" s="387"/>
      <c r="RH2" s="387"/>
      <c r="RI2" s="387"/>
      <c r="RJ2" s="387"/>
      <c r="RK2" s="387"/>
      <c r="RL2" s="387"/>
      <c r="RM2" s="387"/>
      <c r="RN2" s="387"/>
      <c r="RO2" s="387"/>
      <c r="RP2" s="387"/>
      <c r="RQ2" s="387"/>
      <c r="RR2" s="387"/>
      <c r="RS2" s="387"/>
      <c r="RT2" s="387"/>
      <c r="RU2" s="387"/>
      <c r="RV2" s="387"/>
      <c r="RW2" s="387"/>
      <c r="RX2" s="387"/>
      <c r="RY2" s="387"/>
      <c r="RZ2" s="387"/>
      <c r="SA2" s="387"/>
      <c r="SB2" s="387"/>
      <c r="SC2" s="387"/>
      <c r="SD2" s="387"/>
      <c r="SE2" s="387"/>
      <c r="SF2" s="387"/>
      <c r="SG2" s="387"/>
      <c r="SH2" s="387"/>
      <c r="SI2" s="387"/>
      <c r="SJ2" s="387"/>
      <c r="SK2" s="387"/>
      <c r="SL2" s="387"/>
      <c r="SM2" s="387"/>
      <c r="SN2" s="387"/>
      <c r="SO2" s="387"/>
      <c r="SP2" s="387"/>
      <c r="SQ2" s="387"/>
      <c r="SR2" s="387"/>
      <c r="SS2" s="387"/>
      <c r="ST2" s="387"/>
      <c r="SU2" s="387"/>
      <c r="SV2" s="387"/>
      <c r="SW2" s="387"/>
      <c r="SX2" s="387"/>
      <c r="SY2" s="387"/>
      <c r="SZ2" s="387"/>
      <c r="TA2" s="387"/>
      <c r="TB2" s="387"/>
      <c r="TC2" s="387"/>
      <c r="TD2" s="387"/>
      <c r="TE2" s="387"/>
      <c r="TF2" s="387"/>
      <c r="TG2" s="387"/>
      <c r="TH2" s="387"/>
      <c r="TI2" s="387"/>
      <c r="TJ2" s="387"/>
      <c r="TK2" s="387"/>
      <c r="TL2" s="387"/>
      <c r="TM2" s="387"/>
      <c r="TN2" s="387"/>
      <c r="TO2" s="387"/>
      <c r="TP2" s="387"/>
      <c r="TQ2" s="387"/>
      <c r="TR2" s="387"/>
      <c r="TS2" s="387"/>
      <c r="TT2" s="387"/>
      <c r="TU2" s="387"/>
      <c r="TV2" s="387"/>
      <c r="TW2" s="387"/>
      <c r="TX2" s="387"/>
      <c r="TY2" s="387"/>
      <c r="TZ2" s="387"/>
      <c r="UA2" s="387"/>
      <c r="UB2" s="387"/>
      <c r="UC2" s="387"/>
      <c r="UD2" s="387"/>
      <c r="UE2" s="387"/>
      <c r="UF2" s="387"/>
      <c r="UG2" s="387"/>
      <c r="UH2" s="387"/>
      <c r="UI2" s="387"/>
      <c r="UJ2" s="387"/>
      <c r="UK2" s="387"/>
      <c r="UL2" s="387"/>
      <c r="UM2" s="387"/>
      <c r="UN2" s="387"/>
      <c r="UO2" s="387"/>
      <c r="UP2" s="387"/>
      <c r="UQ2" s="387"/>
      <c r="UR2" s="387"/>
      <c r="US2" s="387"/>
      <c r="UT2" s="387"/>
      <c r="UU2" s="387"/>
      <c r="UV2" s="387"/>
      <c r="UW2" s="387"/>
      <c r="UX2" s="387"/>
      <c r="UY2" s="387"/>
      <c r="UZ2" s="387"/>
      <c r="VA2" s="387"/>
      <c r="VB2" s="387"/>
      <c r="VC2" s="387"/>
      <c r="VD2" s="387"/>
      <c r="VE2" s="387"/>
      <c r="VF2" s="387"/>
      <c r="VG2" s="387"/>
      <c r="VH2" s="387"/>
      <c r="VI2" s="387"/>
      <c r="VJ2" s="387"/>
      <c r="VK2" s="387"/>
      <c r="VL2" s="387"/>
      <c r="VM2" s="387"/>
      <c r="VN2" s="387"/>
      <c r="VO2" s="387"/>
      <c r="VP2" s="387"/>
      <c r="VQ2" s="387"/>
      <c r="VR2" s="387"/>
      <c r="VS2" s="387"/>
      <c r="VT2" s="387"/>
      <c r="VU2" s="387"/>
      <c r="VV2" s="387"/>
      <c r="VW2" s="387"/>
      <c r="VX2" s="387"/>
      <c r="VY2" s="387"/>
      <c r="VZ2" s="387"/>
      <c r="WA2" s="387"/>
      <c r="WB2" s="387"/>
      <c r="WC2" s="387"/>
      <c r="WD2" s="387"/>
      <c r="WE2" s="387"/>
      <c r="WF2" s="387"/>
      <c r="WG2" s="387"/>
      <c r="WH2" s="387"/>
      <c r="WI2" s="387"/>
      <c r="WJ2" s="387"/>
      <c r="WK2" s="387"/>
      <c r="WL2" s="387"/>
      <c r="WM2" s="387"/>
      <c r="WN2" s="387"/>
      <c r="WO2" s="387"/>
      <c r="WP2" s="387"/>
      <c r="WQ2" s="387"/>
      <c r="WR2" s="387"/>
      <c r="WS2" s="387"/>
      <c r="WT2" s="387"/>
      <c r="WU2" s="387"/>
      <c r="WV2" s="387"/>
      <c r="WW2" s="387"/>
      <c r="WX2" s="387"/>
      <c r="WY2" s="387"/>
      <c r="WZ2" s="387"/>
      <c r="XA2" s="387"/>
      <c r="XB2" s="387"/>
      <c r="XC2" s="387"/>
      <c r="XD2" s="387"/>
      <c r="XE2" s="387"/>
      <c r="XF2" s="387"/>
      <c r="XG2" s="387"/>
      <c r="XH2" s="387"/>
      <c r="XI2" s="387"/>
      <c r="XJ2" s="387"/>
      <c r="XK2" s="387"/>
      <c r="XL2" s="387"/>
      <c r="XM2" s="387"/>
      <c r="XN2" s="387"/>
      <c r="XO2" s="387"/>
      <c r="XP2" s="387"/>
      <c r="XQ2" s="387"/>
      <c r="XR2" s="387"/>
      <c r="XS2" s="387"/>
      <c r="XT2" s="387"/>
      <c r="XU2" s="387"/>
      <c r="XV2" s="387"/>
      <c r="XW2" s="387"/>
      <c r="XX2" s="387"/>
      <c r="XY2" s="387"/>
      <c r="XZ2" s="387"/>
      <c r="YA2" s="387"/>
      <c r="YB2" s="387"/>
      <c r="YC2" s="387"/>
      <c r="YD2" s="387"/>
      <c r="YE2" s="387"/>
      <c r="YF2" s="387"/>
      <c r="YG2" s="387"/>
      <c r="YH2" s="387"/>
      <c r="YI2" s="387"/>
      <c r="YJ2" s="387"/>
      <c r="YK2" s="387"/>
      <c r="YL2" s="387"/>
      <c r="YM2" s="387"/>
      <c r="YN2" s="387"/>
      <c r="YO2" s="387"/>
      <c r="YP2" s="387"/>
      <c r="YQ2" s="387"/>
      <c r="YR2" s="387"/>
      <c r="YS2" s="387"/>
      <c r="YT2" s="387"/>
      <c r="YU2" s="387"/>
      <c r="YV2" s="387"/>
      <c r="YW2" s="387"/>
      <c r="YX2" s="387"/>
      <c r="YY2" s="387"/>
      <c r="YZ2" s="387"/>
      <c r="ZA2" s="387"/>
      <c r="ZB2" s="387"/>
      <c r="ZC2" s="387"/>
      <c r="ZD2" s="387"/>
      <c r="ZE2" s="387"/>
      <c r="ZF2" s="387"/>
      <c r="ZG2" s="387"/>
      <c r="ZH2" s="387"/>
      <c r="ZI2" s="387"/>
      <c r="ZJ2" s="387"/>
      <c r="ZK2" s="387"/>
      <c r="ZL2" s="387"/>
      <c r="ZM2" s="387"/>
      <c r="ZN2" s="387"/>
      <c r="ZO2" s="387"/>
      <c r="ZP2" s="387"/>
      <c r="ZQ2" s="387"/>
      <c r="ZR2" s="387"/>
      <c r="ZS2" s="387"/>
      <c r="ZT2" s="387"/>
      <c r="ZU2" s="387"/>
      <c r="ZV2" s="387"/>
      <c r="ZW2" s="387"/>
      <c r="ZX2" s="387"/>
      <c r="ZY2" s="387"/>
      <c r="ZZ2" s="387"/>
      <c r="AAA2" s="387"/>
      <c r="AAB2" s="387"/>
      <c r="AAC2" s="387"/>
      <c r="AAD2" s="387"/>
      <c r="AAE2" s="387"/>
      <c r="AAF2" s="387"/>
      <c r="AAG2" s="387"/>
      <c r="AAH2" s="387"/>
      <c r="AAI2" s="387"/>
      <c r="AAJ2" s="387"/>
      <c r="AAK2" s="387"/>
      <c r="AAL2" s="387"/>
      <c r="AAM2" s="387"/>
      <c r="AAN2" s="387"/>
      <c r="AAO2" s="387"/>
      <c r="AAP2" s="387"/>
      <c r="AAQ2" s="387"/>
      <c r="AAR2" s="387"/>
      <c r="AAS2" s="387"/>
      <c r="AAT2" s="387"/>
      <c r="AAU2" s="387"/>
      <c r="AAV2" s="387"/>
      <c r="AAW2" s="387"/>
      <c r="AAX2" s="387"/>
      <c r="AAY2" s="387"/>
      <c r="AAZ2" s="387"/>
      <c r="ABA2" s="387"/>
      <c r="ABB2" s="387"/>
      <c r="ABC2" s="387"/>
      <c r="ABD2" s="387"/>
      <c r="ABE2" s="387"/>
      <c r="ABF2" s="387"/>
      <c r="ABG2" s="387"/>
      <c r="ABH2" s="387"/>
      <c r="ABI2" s="387"/>
      <c r="ABJ2" s="387"/>
      <c r="ABK2" s="387"/>
      <c r="ABL2" s="387"/>
      <c r="ABM2" s="387"/>
      <c r="ABN2" s="387"/>
      <c r="ABO2" s="387"/>
      <c r="ABP2" s="387"/>
      <c r="ABQ2" s="387"/>
      <c r="ABR2" s="387"/>
      <c r="ABS2" s="387"/>
      <c r="ABT2" s="387"/>
      <c r="ABU2" s="387"/>
      <c r="ABV2" s="387"/>
      <c r="ABW2" s="387"/>
      <c r="ABX2" s="387"/>
      <c r="ABY2" s="387"/>
      <c r="ABZ2" s="387"/>
      <c r="ACA2" s="387"/>
      <c r="ACB2" s="387"/>
      <c r="ACC2" s="387"/>
      <c r="ACD2" s="387"/>
      <c r="ACE2" s="387"/>
      <c r="ACF2" s="387"/>
      <c r="ACG2" s="387"/>
      <c r="ACH2" s="387"/>
      <c r="ACI2" s="387"/>
      <c r="ACJ2" s="387"/>
      <c r="ACK2" s="387"/>
      <c r="ACL2" s="387"/>
      <c r="ACM2" s="387"/>
      <c r="ACN2" s="387"/>
      <c r="ACO2" s="387"/>
      <c r="ACP2" s="387"/>
      <c r="ACQ2" s="387"/>
      <c r="ACR2" s="387"/>
      <c r="ACS2" s="387"/>
      <c r="ACT2" s="387"/>
      <c r="ACU2" s="387"/>
      <c r="ACV2" s="387"/>
      <c r="ACW2" s="387"/>
      <c r="ACX2" s="387"/>
      <c r="ACY2" s="387"/>
      <c r="ACZ2" s="387"/>
      <c r="ADA2" s="387"/>
      <c r="ADB2" s="387"/>
      <c r="ADC2" s="387"/>
      <c r="ADD2" s="387"/>
      <c r="ADE2" s="387"/>
      <c r="ADF2" s="387"/>
      <c r="ADG2" s="387"/>
      <c r="ADH2" s="387"/>
      <c r="ADI2" s="387"/>
      <c r="ADJ2" s="387"/>
      <c r="ADK2" s="387"/>
      <c r="ADL2" s="387"/>
      <c r="ADM2" s="387"/>
      <c r="ADN2" s="387"/>
      <c r="ADO2" s="387"/>
      <c r="ADP2" s="387"/>
      <c r="ADQ2" s="387"/>
      <c r="ADR2" s="387"/>
      <c r="ADS2" s="387"/>
      <c r="ADT2" s="387"/>
      <c r="ADU2" s="387"/>
      <c r="ADV2" s="387"/>
      <c r="ADW2" s="387"/>
      <c r="ADX2" s="387"/>
      <c r="ADY2" s="387"/>
      <c r="ADZ2" s="387"/>
      <c r="AEA2" s="387"/>
      <c r="AEB2" s="387"/>
      <c r="AEC2" s="387"/>
      <c r="AED2" s="387"/>
      <c r="AEE2" s="387"/>
      <c r="AEF2" s="387"/>
      <c r="AEG2" s="387"/>
      <c r="AEH2" s="387"/>
      <c r="AEI2" s="387"/>
      <c r="AEJ2" s="387"/>
      <c r="AEK2" s="387"/>
      <c r="AEL2" s="387"/>
      <c r="AEM2" s="387"/>
      <c r="AEN2" s="387"/>
      <c r="AEO2" s="387"/>
      <c r="AEP2" s="387"/>
      <c r="AEQ2" s="387"/>
      <c r="AER2" s="387"/>
      <c r="AES2" s="387"/>
      <c r="AET2" s="387"/>
      <c r="AEU2" s="387"/>
      <c r="AEV2" s="387"/>
      <c r="AEW2" s="387"/>
      <c r="AEX2" s="387"/>
      <c r="AEY2" s="387"/>
      <c r="AEZ2" s="387"/>
      <c r="AFA2" s="387"/>
      <c r="AFB2" s="387"/>
      <c r="AFC2" s="387"/>
      <c r="AFD2" s="387"/>
      <c r="AFE2" s="387"/>
      <c r="AFF2" s="387"/>
      <c r="AFG2" s="387"/>
      <c r="AFH2" s="387"/>
      <c r="AFI2" s="387"/>
      <c r="AFJ2" s="387"/>
      <c r="AFK2" s="387"/>
      <c r="AFL2" s="387"/>
      <c r="AFM2" s="387"/>
      <c r="AFN2" s="387"/>
      <c r="AFO2" s="387"/>
      <c r="AFP2" s="387"/>
      <c r="AFQ2" s="387"/>
      <c r="AFR2" s="387"/>
      <c r="AFS2" s="387"/>
      <c r="AFT2" s="387"/>
      <c r="AFU2" s="387"/>
      <c r="AFV2" s="387"/>
      <c r="AFW2" s="387"/>
      <c r="AFX2" s="387"/>
      <c r="AFY2" s="387"/>
      <c r="AFZ2" s="387"/>
      <c r="AGA2" s="387"/>
      <c r="AGB2" s="387"/>
      <c r="AGC2" s="387"/>
      <c r="AGD2" s="387"/>
      <c r="AGE2" s="387"/>
      <c r="AGF2" s="387"/>
      <c r="AGG2" s="387"/>
      <c r="AGH2" s="387"/>
      <c r="AGI2" s="387"/>
      <c r="AGJ2" s="387"/>
      <c r="AGK2" s="387"/>
      <c r="AGL2" s="387"/>
      <c r="AGM2" s="387"/>
      <c r="AGN2" s="387"/>
      <c r="AGO2" s="387"/>
      <c r="AGP2" s="387"/>
      <c r="AGQ2" s="387"/>
      <c r="AGR2" s="387"/>
      <c r="AGS2" s="387"/>
      <c r="AGT2" s="387"/>
      <c r="AGU2" s="387"/>
      <c r="AGV2" s="387"/>
      <c r="AGW2" s="387"/>
      <c r="AGX2" s="387"/>
      <c r="AGY2" s="387"/>
      <c r="AGZ2" s="387"/>
      <c r="AHA2" s="387"/>
      <c r="AHB2" s="387"/>
      <c r="AHC2" s="387"/>
      <c r="AHD2" s="387"/>
      <c r="AHE2" s="387"/>
      <c r="AHF2" s="387"/>
      <c r="AHG2" s="387"/>
      <c r="AHH2" s="387"/>
      <c r="AHI2" s="387"/>
      <c r="AHJ2" s="387"/>
      <c r="AHK2" s="387"/>
      <c r="AHL2" s="387"/>
      <c r="AHM2" s="387"/>
      <c r="AHN2" s="387"/>
      <c r="AHO2" s="387"/>
      <c r="AHP2" s="387"/>
      <c r="AHQ2" s="387"/>
      <c r="AHR2" s="387"/>
      <c r="AHS2" s="387"/>
      <c r="AHT2" s="387"/>
      <c r="AHU2" s="387"/>
      <c r="AHV2" s="387"/>
      <c r="AHW2" s="387"/>
      <c r="AHX2" s="387"/>
      <c r="AHY2" s="387"/>
      <c r="AHZ2" s="387"/>
      <c r="AIA2" s="387"/>
      <c r="AIB2" s="387"/>
      <c r="AIC2" s="387"/>
      <c r="AID2" s="387"/>
      <c r="AIE2" s="387"/>
      <c r="AIF2" s="387"/>
      <c r="AIG2" s="387"/>
      <c r="AIH2" s="387"/>
      <c r="AII2" s="387"/>
      <c r="AIJ2" s="387"/>
      <c r="AIK2" s="387"/>
      <c r="AIL2" s="387"/>
      <c r="AIM2" s="387"/>
      <c r="AIN2" s="387"/>
      <c r="AIO2" s="387"/>
      <c r="AIP2" s="387"/>
      <c r="AIQ2" s="387"/>
      <c r="AIR2" s="387"/>
      <c r="AIS2" s="387"/>
      <c r="AIT2" s="387"/>
      <c r="AIU2" s="387"/>
      <c r="AIV2" s="387"/>
      <c r="AIW2" s="387"/>
      <c r="AIX2" s="387"/>
      <c r="AIY2" s="387"/>
      <c r="AIZ2" s="387"/>
      <c r="AJA2" s="387"/>
      <c r="AJB2" s="387"/>
      <c r="AJC2" s="387"/>
      <c r="AJD2" s="387"/>
      <c r="AJE2" s="387"/>
      <c r="AJF2" s="387"/>
      <c r="AJG2" s="387"/>
      <c r="AJH2" s="387"/>
      <c r="AJI2" s="387"/>
      <c r="AJJ2" s="387"/>
      <c r="AJK2" s="387"/>
      <c r="AJL2" s="387"/>
      <c r="AJM2" s="387"/>
      <c r="AJN2" s="387"/>
      <c r="AJO2" s="387"/>
      <c r="AJP2" s="387"/>
      <c r="AJQ2" s="387"/>
      <c r="AJR2" s="387"/>
      <c r="AJS2" s="387"/>
      <c r="AJT2" s="387"/>
      <c r="AJU2" s="387"/>
      <c r="AJV2" s="387"/>
      <c r="AJW2" s="387"/>
      <c r="AJX2" s="387"/>
      <c r="AJY2" s="387"/>
      <c r="AJZ2" s="387"/>
      <c r="AKA2" s="387"/>
      <c r="AKB2" s="387"/>
      <c r="AKC2" s="387"/>
      <c r="AKD2" s="387"/>
      <c r="AKE2" s="387"/>
      <c r="AKF2" s="387"/>
      <c r="AKG2" s="387"/>
      <c r="AKH2" s="387"/>
      <c r="AKI2" s="387"/>
      <c r="AKJ2" s="387"/>
      <c r="AKK2" s="387"/>
      <c r="AKL2" s="387"/>
      <c r="AKM2" s="387"/>
      <c r="AKN2" s="387"/>
      <c r="AKO2" s="387"/>
      <c r="AKP2" s="387"/>
      <c r="AKQ2" s="387"/>
      <c r="AKR2" s="387"/>
      <c r="AKS2" s="387"/>
      <c r="AKT2" s="387"/>
      <c r="AKU2" s="387"/>
      <c r="AKV2" s="387"/>
      <c r="AKW2" s="387"/>
      <c r="AKX2" s="387"/>
      <c r="AKY2" s="387"/>
      <c r="AKZ2" s="387"/>
      <c r="ALA2" s="387"/>
      <c r="ALB2" s="387"/>
      <c r="ALC2" s="387"/>
      <c r="ALD2" s="387"/>
      <c r="ALE2" s="387"/>
      <c r="ALF2" s="387"/>
      <c r="ALG2" s="387"/>
      <c r="ALH2" s="387"/>
      <c r="ALI2" s="387"/>
      <c r="ALJ2" s="387"/>
      <c r="ALK2" s="387"/>
      <c r="ALL2" s="387"/>
      <c r="ALM2" s="387"/>
      <c r="ALN2" s="387"/>
      <c r="ALO2" s="387"/>
      <c r="ALP2" s="387"/>
      <c r="ALQ2" s="387"/>
      <c r="ALR2" s="387"/>
      <c r="ALS2" s="387"/>
      <c r="ALT2" s="387"/>
      <c r="ALU2" s="387"/>
      <c r="ALV2" s="387"/>
      <c r="ALW2" s="387"/>
      <c r="ALX2" s="387"/>
      <c r="ALY2" s="387"/>
      <c r="ALZ2" s="387"/>
      <c r="AMA2" s="387"/>
      <c r="AMB2" s="387"/>
      <c r="AMC2" s="387"/>
      <c r="AMD2" s="387"/>
      <c r="AME2" s="387"/>
      <c r="AMF2" s="387"/>
      <c r="AMG2" s="387"/>
      <c r="AMH2" s="387"/>
      <c r="AMI2" s="387"/>
      <c r="AMJ2" s="387"/>
    </row>
    <row r="3" spans="1:1024" ht="16.899999999999999" customHeight="1">
      <c r="A3" s="390"/>
      <c r="B3" s="390"/>
      <c r="C3" s="390"/>
      <c r="D3" s="390"/>
      <c r="E3" s="390"/>
      <c r="F3" s="390"/>
      <c r="G3" s="390"/>
      <c r="H3" s="390"/>
      <c r="I3" s="390"/>
      <c r="J3" s="391" t="s">
        <v>188</v>
      </c>
      <c r="K3" s="392"/>
      <c r="L3" s="392"/>
      <c r="M3" s="392"/>
      <c r="N3" s="392"/>
      <c r="O3" s="392"/>
      <c r="P3" s="392"/>
      <c r="Q3" s="392"/>
      <c r="R3" s="392"/>
      <c r="S3" s="392"/>
      <c r="T3" s="393" t="s">
        <v>60</v>
      </c>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387"/>
      <c r="HN3" s="387"/>
      <c r="HO3" s="387"/>
      <c r="HP3" s="387"/>
      <c r="HQ3" s="387"/>
      <c r="HR3" s="387"/>
      <c r="HS3" s="387"/>
      <c r="HT3" s="387"/>
      <c r="HU3" s="387"/>
      <c r="HV3" s="387"/>
      <c r="HW3" s="387"/>
      <c r="HX3" s="387"/>
      <c r="HY3" s="387"/>
      <c r="HZ3" s="387"/>
      <c r="IA3" s="387"/>
      <c r="IB3" s="387"/>
      <c r="IC3" s="387"/>
      <c r="ID3" s="387"/>
      <c r="IE3" s="387"/>
      <c r="IF3" s="387"/>
      <c r="IG3" s="387"/>
      <c r="IH3" s="387"/>
      <c r="II3" s="387"/>
      <c r="IJ3" s="387"/>
      <c r="IK3" s="387"/>
      <c r="IL3" s="387"/>
      <c r="IM3" s="387"/>
      <c r="IN3" s="387"/>
      <c r="IO3" s="387"/>
      <c r="IP3" s="387"/>
      <c r="IQ3" s="387"/>
      <c r="IR3" s="387"/>
      <c r="IS3" s="387"/>
      <c r="IT3" s="387"/>
      <c r="IU3" s="387"/>
      <c r="IV3" s="387"/>
      <c r="IW3" s="387"/>
      <c r="IX3" s="387"/>
      <c r="IY3" s="387"/>
      <c r="IZ3" s="387"/>
      <c r="JA3" s="387"/>
      <c r="JB3" s="387"/>
      <c r="JC3" s="387"/>
      <c r="JD3" s="387"/>
      <c r="JE3" s="387"/>
      <c r="JF3" s="387"/>
      <c r="JG3" s="387"/>
      <c r="JH3" s="387"/>
      <c r="JI3" s="387"/>
      <c r="JJ3" s="387"/>
      <c r="JK3" s="387"/>
      <c r="JL3" s="387"/>
      <c r="JM3" s="387"/>
      <c r="JN3" s="387"/>
      <c r="JO3" s="387"/>
      <c r="JP3" s="387"/>
      <c r="JQ3" s="387"/>
      <c r="JR3" s="387"/>
      <c r="JS3" s="387"/>
      <c r="JT3" s="387"/>
      <c r="JU3" s="387"/>
      <c r="JV3" s="387"/>
      <c r="JW3" s="387"/>
      <c r="JX3" s="387"/>
      <c r="JY3" s="387"/>
      <c r="JZ3" s="387"/>
      <c r="KA3" s="387"/>
      <c r="KB3" s="387"/>
      <c r="KC3" s="387"/>
      <c r="KD3" s="387"/>
      <c r="KE3" s="387"/>
      <c r="KF3" s="387"/>
      <c r="KG3" s="387"/>
      <c r="KH3" s="387"/>
      <c r="KI3" s="387"/>
      <c r="KJ3" s="387"/>
      <c r="KK3" s="387"/>
      <c r="KL3" s="387"/>
      <c r="KM3" s="387"/>
      <c r="KN3" s="387"/>
      <c r="KO3" s="387"/>
      <c r="KP3" s="387"/>
      <c r="KQ3" s="387"/>
      <c r="KR3" s="387"/>
      <c r="KS3" s="387"/>
      <c r="KT3" s="387"/>
      <c r="KU3" s="387"/>
      <c r="KV3" s="387"/>
      <c r="KW3" s="387"/>
      <c r="KX3" s="387"/>
      <c r="KY3" s="387"/>
      <c r="KZ3" s="387"/>
      <c r="LA3" s="387"/>
      <c r="LB3" s="387"/>
      <c r="LC3" s="387"/>
      <c r="LD3" s="387"/>
      <c r="LE3" s="387"/>
      <c r="LF3" s="387"/>
      <c r="LG3" s="387"/>
      <c r="LH3" s="387"/>
      <c r="LI3" s="387"/>
      <c r="LJ3" s="387"/>
      <c r="LK3" s="387"/>
      <c r="LL3" s="387"/>
      <c r="LM3" s="387"/>
      <c r="LN3" s="387"/>
      <c r="LO3" s="387"/>
      <c r="LP3" s="387"/>
      <c r="LQ3" s="387"/>
      <c r="LR3" s="387"/>
      <c r="LS3" s="387"/>
      <c r="LT3" s="387"/>
      <c r="LU3" s="387"/>
      <c r="LV3" s="387"/>
      <c r="LW3" s="387"/>
      <c r="LX3" s="387"/>
      <c r="LY3" s="387"/>
      <c r="LZ3" s="387"/>
      <c r="MA3" s="387"/>
      <c r="MB3" s="387"/>
      <c r="MC3" s="387"/>
      <c r="MD3" s="387"/>
      <c r="ME3" s="387"/>
      <c r="MF3" s="387"/>
      <c r="MG3" s="387"/>
      <c r="MH3" s="387"/>
      <c r="MI3" s="387"/>
      <c r="MJ3" s="387"/>
      <c r="MK3" s="387"/>
      <c r="ML3" s="387"/>
      <c r="MM3" s="387"/>
      <c r="MN3" s="387"/>
      <c r="MO3" s="387"/>
      <c r="MP3" s="387"/>
      <c r="MQ3" s="387"/>
      <c r="MR3" s="387"/>
      <c r="MS3" s="387"/>
      <c r="MT3" s="387"/>
      <c r="MU3" s="387"/>
      <c r="MV3" s="387"/>
      <c r="MW3" s="387"/>
      <c r="MX3" s="387"/>
      <c r="MY3" s="387"/>
      <c r="MZ3" s="387"/>
      <c r="NA3" s="387"/>
      <c r="NB3" s="387"/>
      <c r="NC3" s="387"/>
      <c r="ND3" s="387"/>
      <c r="NE3" s="387"/>
      <c r="NF3" s="387"/>
      <c r="NG3" s="387"/>
      <c r="NH3" s="387"/>
      <c r="NI3" s="387"/>
      <c r="NJ3" s="387"/>
      <c r="NK3" s="387"/>
      <c r="NL3" s="387"/>
      <c r="NM3" s="387"/>
      <c r="NN3" s="387"/>
      <c r="NO3" s="387"/>
      <c r="NP3" s="387"/>
      <c r="NQ3" s="387"/>
      <c r="NR3" s="387"/>
      <c r="NS3" s="387"/>
      <c r="NT3" s="387"/>
      <c r="NU3" s="387"/>
      <c r="NV3" s="387"/>
      <c r="NW3" s="387"/>
      <c r="NX3" s="387"/>
      <c r="NY3" s="387"/>
      <c r="NZ3" s="387"/>
      <c r="OA3" s="387"/>
      <c r="OB3" s="387"/>
      <c r="OC3" s="387"/>
      <c r="OD3" s="387"/>
      <c r="OE3" s="387"/>
      <c r="OF3" s="387"/>
      <c r="OG3" s="387"/>
      <c r="OH3" s="387"/>
      <c r="OI3" s="387"/>
      <c r="OJ3" s="387"/>
      <c r="OK3" s="387"/>
      <c r="OL3" s="387"/>
      <c r="OM3" s="387"/>
      <c r="ON3" s="387"/>
      <c r="OO3" s="387"/>
      <c r="OP3" s="387"/>
      <c r="OQ3" s="387"/>
      <c r="OR3" s="387"/>
      <c r="OS3" s="387"/>
      <c r="OT3" s="387"/>
      <c r="OU3" s="387"/>
      <c r="OV3" s="387"/>
      <c r="OW3" s="387"/>
      <c r="OX3" s="387"/>
      <c r="OY3" s="387"/>
      <c r="OZ3" s="387"/>
      <c r="PA3" s="387"/>
      <c r="PB3" s="387"/>
      <c r="PC3" s="387"/>
      <c r="PD3" s="387"/>
      <c r="PE3" s="387"/>
      <c r="PF3" s="387"/>
      <c r="PG3" s="387"/>
      <c r="PH3" s="387"/>
      <c r="PI3" s="387"/>
      <c r="PJ3" s="387"/>
      <c r="PK3" s="387"/>
      <c r="PL3" s="387"/>
      <c r="PM3" s="387"/>
      <c r="PN3" s="387"/>
      <c r="PO3" s="387"/>
      <c r="PP3" s="387"/>
      <c r="PQ3" s="387"/>
      <c r="PR3" s="387"/>
      <c r="PS3" s="387"/>
      <c r="PT3" s="387"/>
      <c r="PU3" s="387"/>
      <c r="PV3" s="387"/>
      <c r="PW3" s="387"/>
      <c r="PX3" s="387"/>
      <c r="PY3" s="387"/>
      <c r="PZ3" s="387"/>
      <c r="QA3" s="387"/>
      <c r="QB3" s="387"/>
      <c r="QC3" s="387"/>
      <c r="QD3" s="387"/>
      <c r="QE3" s="387"/>
      <c r="QF3" s="387"/>
      <c r="QG3" s="387"/>
      <c r="QH3" s="387"/>
      <c r="QI3" s="387"/>
      <c r="QJ3" s="387"/>
      <c r="QK3" s="387"/>
      <c r="QL3" s="387"/>
      <c r="QM3" s="387"/>
      <c r="QN3" s="387"/>
      <c r="QO3" s="387"/>
      <c r="QP3" s="387"/>
      <c r="QQ3" s="387"/>
      <c r="QR3" s="387"/>
      <c r="QS3" s="387"/>
      <c r="QT3" s="387"/>
      <c r="QU3" s="387"/>
      <c r="QV3" s="387"/>
      <c r="QW3" s="387"/>
      <c r="QX3" s="387"/>
      <c r="QY3" s="387"/>
      <c r="QZ3" s="387"/>
      <c r="RA3" s="387"/>
      <c r="RB3" s="387"/>
      <c r="RC3" s="387"/>
      <c r="RD3" s="387"/>
      <c r="RE3" s="387"/>
      <c r="RF3" s="387"/>
      <c r="RG3" s="387"/>
      <c r="RH3" s="387"/>
      <c r="RI3" s="387"/>
      <c r="RJ3" s="387"/>
      <c r="RK3" s="387"/>
      <c r="RL3" s="387"/>
      <c r="RM3" s="387"/>
      <c r="RN3" s="387"/>
      <c r="RO3" s="387"/>
      <c r="RP3" s="387"/>
      <c r="RQ3" s="387"/>
      <c r="RR3" s="387"/>
      <c r="RS3" s="387"/>
      <c r="RT3" s="387"/>
      <c r="RU3" s="387"/>
      <c r="RV3" s="387"/>
      <c r="RW3" s="387"/>
      <c r="RX3" s="387"/>
      <c r="RY3" s="387"/>
      <c r="RZ3" s="387"/>
      <c r="SA3" s="387"/>
      <c r="SB3" s="387"/>
      <c r="SC3" s="387"/>
      <c r="SD3" s="387"/>
      <c r="SE3" s="387"/>
      <c r="SF3" s="387"/>
      <c r="SG3" s="387"/>
      <c r="SH3" s="387"/>
      <c r="SI3" s="387"/>
      <c r="SJ3" s="387"/>
      <c r="SK3" s="387"/>
      <c r="SL3" s="387"/>
      <c r="SM3" s="387"/>
      <c r="SN3" s="387"/>
      <c r="SO3" s="387"/>
      <c r="SP3" s="387"/>
      <c r="SQ3" s="387"/>
      <c r="SR3" s="387"/>
      <c r="SS3" s="387"/>
      <c r="ST3" s="387"/>
      <c r="SU3" s="387"/>
      <c r="SV3" s="387"/>
      <c r="SW3" s="387"/>
      <c r="SX3" s="387"/>
      <c r="SY3" s="387"/>
      <c r="SZ3" s="387"/>
      <c r="TA3" s="387"/>
      <c r="TB3" s="387"/>
      <c r="TC3" s="387"/>
      <c r="TD3" s="387"/>
      <c r="TE3" s="387"/>
      <c r="TF3" s="387"/>
      <c r="TG3" s="387"/>
      <c r="TH3" s="387"/>
      <c r="TI3" s="387"/>
      <c r="TJ3" s="387"/>
      <c r="TK3" s="387"/>
      <c r="TL3" s="387"/>
      <c r="TM3" s="387"/>
      <c r="TN3" s="387"/>
      <c r="TO3" s="387"/>
      <c r="TP3" s="387"/>
      <c r="TQ3" s="387"/>
      <c r="TR3" s="387"/>
      <c r="TS3" s="387"/>
      <c r="TT3" s="387"/>
      <c r="TU3" s="387"/>
      <c r="TV3" s="387"/>
      <c r="TW3" s="387"/>
      <c r="TX3" s="387"/>
      <c r="TY3" s="387"/>
      <c r="TZ3" s="387"/>
      <c r="UA3" s="387"/>
      <c r="UB3" s="387"/>
      <c r="UC3" s="387"/>
      <c r="UD3" s="387"/>
      <c r="UE3" s="387"/>
      <c r="UF3" s="387"/>
      <c r="UG3" s="387"/>
      <c r="UH3" s="387"/>
      <c r="UI3" s="387"/>
      <c r="UJ3" s="387"/>
      <c r="UK3" s="387"/>
      <c r="UL3" s="387"/>
      <c r="UM3" s="387"/>
      <c r="UN3" s="387"/>
      <c r="UO3" s="387"/>
      <c r="UP3" s="387"/>
      <c r="UQ3" s="387"/>
      <c r="UR3" s="387"/>
      <c r="US3" s="387"/>
      <c r="UT3" s="387"/>
      <c r="UU3" s="387"/>
      <c r="UV3" s="387"/>
      <c r="UW3" s="387"/>
      <c r="UX3" s="387"/>
      <c r="UY3" s="387"/>
      <c r="UZ3" s="387"/>
      <c r="VA3" s="387"/>
      <c r="VB3" s="387"/>
      <c r="VC3" s="387"/>
      <c r="VD3" s="387"/>
      <c r="VE3" s="387"/>
      <c r="VF3" s="387"/>
      <c r="VG3" s="387"/>
      <c r="VH3" s="387"/>
      <c r="VI3" s="387"/>
      <c r="VJ3" s="387"/>
      <c r="VK3" s="387"/>
      <c r="VL3" s="387"/>
      <c r="VM3" s="387"/>
      <c r="VN3" s="387"/>
      <c r="VO3" s="387"/>
      <c r="VP3" s="387"/>
      <c r="VQ3" s="387"/>
      <c r="VR3" s="387"/>
      <c r="VS3" s="387"/>
      <c r="VT3" s="387"/>
      <c r="VU3" s="387"/>
      <c r="VV3" s="387"/>
      <c r="VW3" s="387"/>
      <c r="VX3" s="387"/>
      <c r="VY3" s="387"/>
      <c r="VZ3" s="387"/>
      <c r="WA3" s="387"/>
      <c r="WB3" s="387"/>
      <c r="WC3" s="387"/>
      <c r="WD3" s="387"/>
      <c r="WE3" s="387"/>
      <c r="WF3" s="387"/>
      <c r="WG3" s="387"/>
      <c r="WH3" s="387"/>
      <c r="WI3" s="387"/>
      <c r="WJ3" s="387"/>
      <c r="WK3" s="387"/>
      <c r="WL3" s="387"/>
      <c r="WM3" s="387"/>
      <c r="WN3" s="387"/>
      <c r="WO3" s="387"/>
      <c r="WP3" s="387"/>
      <c r="WQ3" s="387"/>
      <c r="WR3" s="387"/>
      <c r="WS3" s="387"/>
      <c r="WT3" s="387"/>
      <c r="WU3" s="387"/>
      <c r="WV3" s="387"/>
      <c r="WW3" s="387"/>
      <c r="WX3" s="387"/>
      <c r="WY3" s="387"/>
      <c r="WZ3" s="387"/>
      <c r="XA3" s="387"/>
      <c r="XB3" s="387"/>
      <c r="XC3" s="387"/>
      <c r="XD3" s="387"/>
      <c r="XE3" s="387"/>
      <c r="XF3" s="387"/>
      <c r="XG3" s="387"/>
      <c r="XH3" s="387"/>
      <c r="XI3" s="387"/>
      <c r="XJ3" s="387"/>
      <c r="XK3" s="387"/>
      <c r="XL3" s="387"/>
      <c r="XM3" s="387"/>
      <c r="XN3" s="387"/>
      <c r="XO3" s="387"/>
      <c r="XP3" s="387"/>
      <c r="XQ3" s="387"/>
      <c r="XR3" s="387"/>
      <c r="XS3" s="387"/>
      <c r="XT3" s="387"/>
      <c r="XU3" s="387"/>
      <c r="XV3" s="387"/>
      <c r="XW3" s="387"/>
      <c r="XX3" s="387"/>
      <c r="XY3" s="387"/>
      <c r="XZ3" s="387"/>
      <c r="YA3" s="387"/>
      <c r="YB3" s="387"/>
      <c r="YC3" s="387"/>
      <c r="YD3" s="387"/>
      <c r="YE3" s="387"/>
      <c r="YF3" s="387"/>
      <c r="YG3" s="387"/>
      <c r="YH3" s="387"/>
      <c r="YI3" s="387"/>
      <c r="YJ3" s="387"/>
      <c r="YK3" s="387"/>
      <c r="YL3" s="387"/>
      <c r="YM3" s="387"/>
      <c r="YN3" s="387"/>
      <c r="YO3" s="387"/>
      <c r="YP3" s="387"/>
      <c r="YQ3" s="387"/>
      <c r="YR3" s="387"/>
      <c r="YS3" s="387"/>
      <c r="YT3" s="387"/>
      <c r="YU3" s="387"/>
      <c r="YV3" s="387"/>
      <c r="YW3" s="387"/>
      <c r="YX3" s="387"/>
      <c r="YY3" s="387"/>
      <c r="YZ3" s="387"/>
      <c r="ZA3" s="387"/>
      <c r="ZB3" s="387"/>
      <c r="ZC3" s="387"/>
      <c r="ZD3" s="387"/>
      <c r="ZE3" s="387"/>
      <c r="ZF3" s="387"/>
      <c r="ZG3" s="387"/>
      <c r="ZH3" s="387"/>
      <c r="ZI3" s="387"/>
      <c r="ZJ3" s="387"/>
      <c r="ZK3" s="387"/>
      <c r="ZL3" s="387"/>
      <c r="ZM3" s="387"/>
      <c r="ZN3" s="387"/>
      <c r="ZO3" s="387"/>
      <c r="ZP3" s="387"/>
      <c r="ZQ3" s="387"/>
      <c r="ZR3" s="387"/>
      <c r="ZS3" s="387"/>
      <c r="ZT3" s="387"/>
      <c r="ZU3" s="387"/>
      <c r="ZV3" s="387"/>
      <c r="ZW3" s="387"/>
      <c r="ZX3" s="387"/>
      <c r="ZY3" s="387"/>
      <c r="ZZ3" s="387"/>
      <c r="AAA3" s="387"/>
      <c r="AAB3" s="387"/>
      <c r="AAC3" s="387"/>
      <c r="AAD3" s="387"/>
      <c r="AAE3" s="387"/>
      <c r="AAF3" s="387"/>
      <c r="AAG3" s="387"/>
      <c r="AAH3" s="387"/>
      <c r="AAI3" s="387"/>
      <c r="AAJ3" s="387"/>
      <c r="AAK3" s="387"/>
      <c r="AAL3" s="387"/>
      <c r="AAM3" s="387"/>
      <c r="AAN3" s="387"/>
      <c r="AAO3" s="387"/>
      <c r="AAP3" s="387"/>
      <c r="AAQ3" s="387"/>
      <c r="AAR3" s="387"/>
      <c r="AAS3" s="387"/>
      <c r="AAT3" s="387"/>
      <c r="AAU3" s="387"/>
      <c r="AAV3" s="387"/>
      <c r="AAW3" s="387"/>
      <c r="AAX3" s="387"/>
      <c r="AAY3" s="387"/>
      <c r="AAZ3" s="387"/>
      <c r="ABA3" s="387"/>
      <c r="ABB3" s="387"/>
      <c r="ABC3" s="387"/>
      <c r="ABD3" s="387"/>
      <c r="ABE3" s="387"/>
      <c r="ABF3" s="387"/>
      <c r="ABG3" s="387"/>
      <c r="ABH3" s="387"/>
      <c r="ABI3" s="387"/>
      <c r="ABJ3" s="387"/>
      <c r="ABK3" s="387"/>
      <c r="ABL3" s="387"/>
      <c r="ABM3" s="387"/>
      <c r="ABN3" s="387"/>
      <c r="ABO3" s="387"/>
      <c r="ABP3" s="387"/>
      <c r="ABQ3" s="387"/>
      <c r="ABR3" s="387"/>
      <c r="ABS3" s="387"/>
      <c r="ABT3" s="387"/>
      <c r="ABU3" s="387"/>
      <c r="ABV3" s="387"/>
      <c r="ABW3" s="387"/>
      <c r="ABX3" s="387"/>
      <c r="ABY3" s="387"/>
      <c r="ABZ3" s="387"/>
      <c r="ACA3" s="387"/>
      <c r="ACB3" s="387"/>
      <c r="ACC3" s="387"/>
      <c r="ACD3" s="387"/>
      <c r="ACE3" s="387"/>
      <c r="ACF3" s="387"/>
      <c r="ACG3" s="387"/>
      <c r="ACH3" s="387"/>
      <c r="ACI3" s="387"/>
      <c r="ACJ3" s="387"/>
      <c r="ACK3" s="387"/>
      <c r="ACL3" s="387"/>
      <c r="ACM3" s="387"/>
      <c r="ACN3" s="387"/>
      <c r="ACO3" s="387"/>
      <c r="ACP3" s="387"/>
      <c r="ACQ3" s="387"/>
      <c r="ACR3" s="387"/>
      <c r="ACS3" s="387"/>
      <c r="ACT3" s="387"/>
      <c r="ACU3" s="387"/>
      <c r="ACV3" s="387"/>
      <c r="ACW3" s="387"/>
      <c r="ACX3" s="387"/>
      <c r="ACY3" s="387"/>
      <c r="ACZ3" s="387"/>
      <c r="ADA3" s="387"/>
      <c r="ADB3" s="387"/>
      <c r="ADC3" s="387"/>
      <c r="ADD3" s="387"/>
      <c r="ADE3" s="387"/>
      <c r="ADF3" s="387"/>
      <c r="ADG3" s="387"/>
      <c r="ADH3" s="387"/>
      <c r="ADI3" s="387"/>
      <c r="ADJ3" s="387"/>
      <c r="ADK3" s="387"/>
      <c r="ADL3" s="387"/>
      <c r="ADM3" s="387"/>
      <c r="ADN3" s="387"/>
      <c r="ADO3" s="387"/>
      <c r="ADP3" s="387"/>
      <c r="ADQ3" s="387"/>
      <c r="ADR3" s="387"/>
      <c r="ADS3" s="387"/>
      <c r="ADT3" s="387"/>
      <c r="ADU3" s="387"/>
      <c r="ADV3" s="387"/>
      <c r="ADW3" s="387"/>
      <c r="ADX3" s="387"/>
      <c r="ADY3" s="387"/>
      <c r="ADZ3" s="387"/>
      <c r="AEA3" s="387"/>
      <c r="AEB3" s="387"/>
      <c r="AEC3" s="387"/>
      <c r="AED3" s="387"/>
      <c r="AEE3" s="387"/>
      <c r="AEF3" s="387"/>
      <c r="AEG3" s="387"/>
      <c r="AEH3" s="387"/>
      <c r="AEI3" s="387"/>
      <c r="AEJ3" s="387"/>
      <c r="AEK3" s="387"/>
      <c r="AEL3" s="387"/>
      <c r="AEM3" s="387"/>
      <c r="AEN3" s="387"/>
      <c r="AEO3" s="387"/>
      <c r="AEP3" s="387"/>
      <c r="AEQ3" s="387"/>
      <c r="AER3" s="387"/>
      <c r="AES3" s="387"/>
      <c r="AET3" s="387"/>
      <c r="AEU3" s="387"/>
      <c r="AEV3" s="387"/>
      <c r="AEW3" s="387"/>
      <c r="AEX3" s="387"/>
      <c r="AEY3" s="387"/>
      <c r="AEZ3" s="387"/>
      <c r="AFA3" s="387"/>
      <c r="AFB3" s="387"/>
      <c r="AFC3" s="387"/>
      <c r="AFD3" s="387"/>
      <c r="AFE3" s="387"/>
      <c r="AFF3" s="387"/>
      <c r="AFG3" s="387"/>
      <c r="AFH3" s="387"/>
      <c r="AFI3" s="387"/>
      <c r="AFJ3" s="387"/>
      <c r="AFK3" s="387"/>
      <c r="AFL3" s="387"/>
      <c r="AFM3" s="387"/>
      <c r="AFN3" s="387"/>
      <c r="AFO3" s="387"/>
      <c r="AFP3" s="387"/>
      <c r="AFQ3" s="387"/>
      <c r="AFR3" s="387"/>
      <c r="AFS3" s="387"/>
      <c r="AFT3" s="387"/>
      <c r="AFU3" s="387"/>
      <c r="AFV3" s="387"/>
      <c r="AFW3" s="387"/>
      <c r="AFX3" s="387"/>
      <c r="AFY3" s="387"/>
      <c r="AFZ3" s="387"/>
      <c r="AGA3" s="387"/>
      <c r="AGB3" s="387"/>
      <c r="AGC3" s="387"/>
      <c r="AGD3" s="387"/>
      <c r="AGE3" s="387"/>
      <c r="AGF3" s="387"/>
      <c r="AGG3" s="387"/>
      <c r="AGH3" s="387"/>
      <c r="AGI3" s="387"/>
      <c r="AGJ3" s="387"/>
      <c r="AGK3" s="387"/>
      <c r="AGL3" s="387"/>
      <c r="AGM3" s="387"/>
      <c r="AGN3" s="387"/>
      <c r="AGO3" s="387"/>
      <c r="AGP3" s="387"/>
      <c r="AGQ3" s="387"/>
      <c r="AGR3" s="387"/>
      <c r="AGS3" s="387"/>
      <c r="AGT3" s="387"/>
      <c r="AGU3" s="387"/>
      <c r="AGV3" s="387"/>
      <c r="AGW3" s="387"/>
      <c r="AGX3" s="387"/>
      <c r="AGY3" s="387"/>
      <c r="AGZ3" s="387"/>
      <c r="AHA3" s="387"/>
      <c r="AHB3" s="387"/>
      <c r="AHC3" s="387"/>
      <c r="AHD3" s="387"/>
      <c r="AHE3" s="387"/>
      <c r="AHF3" s="387"/>
      <c r="AHG3" s="387"/>
      <c r="AHH3" s="387"/>
      <c r="AHI3" s="387"/>
      <c r="AHJ3" s="387"/>
      <c r="AHK3" s="387"/>
      <c r="AHL3" s="387"/>
      <c r="AHM3" s="387"/>
      <c r="AHN3" s="387"/>
      <c r="AHO3" s="387"/>
      <c r="AHP3" s="387"/>
      <c r="AHQ3" s="387"/>
      <c r="AHR3" s="387"/>
      <c r="AHS3" s="387"/>
      <c r="AHT3" s="387"/>
      <c r="AHU3" s="387"/>
      <c r="AHV3" s="387"/>
      <c r="AHW3" s="387"/>
      <c r="AHX3" s="387"/>
      <c r="AHY3" s="387"/>
      <c r="AHZ3" s="387"/>
      <c r="AIA3" s="387"/>
      <c r="AIB3" s="387"/>
      <c r="AIC3" s="387"/>
      <c r="AID3" s="387"/>
      <c r="AIE3" s="387"/>
      <c r="AIF3" s="387"/>
      <c r="AIG3" s="387"/>
      <c r="AIH3" s="387"/>
      <c r="AII3" s="387"/>
      <c r="AIJ3" s="387"/>
      <c r="AIK3" s="387"/>
      <c r="AIL3" s="387"/>
      <c r="AIM3" s="387"/>
      <c r="AIN3" s="387"/>
      <c r="AIO3" s="387"/>
      <c r="AIP3" s="387"/>
      <c r="AIQ3" s="387"/>
      <c r="AIR3" s="387"/>
      <c r="AIS3" s="387"/>
      <c r="AIT3" s="387"/>
      <c r="AIU3" s="387"/>
      <c r="AIV3" s="387"/>
      <c r="AIW3" s="387"/>
      <c r="AIX3" s="387"/>
      <c r="AIY3" s="387"/>
      <c r="AIZ3" s="387"/>
      <c r="AJA3" s="387"/>
      <c r="AJB3" s="387"/>
      <c r="AJC3" s="387"/>
      <c r="AJD3" s="387"/>
      <c r="AJE3" s="387"/>
      <c r="AJF3" s="387"/>
      <c r="AJG3" s="387"/>
      <c r="AJH3" s="387"/>
      <c r="AJI3" s="387"/>
      <c r="AJJ3" s="387"/>
      <c r="AJK3" s="387"/>
      <c r="AJL3" s="387"/>
      <c r="AJM3" s="387"/>
      <c r="AJN3" s="387"/>
      <c r="AJO3" s="387"/>
      <c r="AJP3" s="387"/>
      <c r="AJQ3" s="387"/>
      <c r="AJR3" s="387"/>
      <c r="AJS3" s="387"/>
      <c r="AJT3" s="387"/>
      <c r="AJU3" s="387"/>
      <c r="AJV3" s="387"/>
      <c r="AJW3" s="387"/>
      <c r="AJX3" s="387"/>
      <c r="AJY3" s="387"/>
      <c r="AJZ3" s="387"/>
      <c r="AKA3" s="387"/>
      <c r="AKB3" s="387"/>
      <c r="AKC3" s="387"/>
      <c r="AKD3" s="387"/>
      <c r="AKE3" s="387"/>
      <c r="AKF3" s="387"/>
      <c r="AKG3" s="387"/>
      <c r="AKH3" s="387"/>
      <c r="AKI3" s="387"/>
      <c r="AKJ3" s="387"/>
      <c r="AKK3" s="387"/>
      <c r="AKL3" s="387"/>
      <c r="AKM3" s="387"/>
      <c r="AKN3" s="387"/>
      <c r="AKO3" s="387"/>
      <c r="AKP3" s="387"/>
      <c r="AKQ3" s="387"/>
      <c r="AKR3" s="387"/>
      <c r="AKS3" s="387"/>
      <c r="AKT3" s="387"/>
      <c r="AKU3" s="387"/>
      <c r="AKV3" s="387"/>
      <c r="AKW3" s="387"/>
      <c r="AKX3" s="387"/>
      <c r="AKY3" s="387"/>
      <c r="AKZ3" s="387"/>
      <c r="ALA3" s="387"/>
      <c r="ALB3" s="387"/>
      <c r="ALC3" s="387"/>
      <c r="ALD3" s="387"/>
      <c r="ALE3" s="387"/>
      <c r="ALF3" s="387"/>
      <c r="ALG3" s="387"/>
      <c r="ALH3" s="387"/>
      <c r="ALI3" s="387"/>
      <c r="ALJ3" s="387"/>
      <c r="ALK3" s="387"/>
      <c r="ALL3" s="387"/>
      <c r="ALM3" s="387"/>
      <c r="ALN3" s="387"/>
      <c r="ALO3" s="387"/>
      <c r="ALP3" s="387"/>
      <c r="ALQ3" s="387"/>
      <c r="ALR3" s="387"/>
      <c r="ALS3" s="387"/>
      <c r="ALT3" s="387"/>
      <c r="ALU3" s="387"/>
      <c r="ALV3" s="387"/>
      <c r="ALW3" s="387"/>
      <c r="ALX3" s="387"/>
      <c r="ALY3" s="387"/>
      <c r="ALZ3" s="387"/>
      <c r="AMA3" s="387"/>
      <c r="AMB3" s="387"/>
      <c r="AMC3" s="387"/>
      <c r="AMD3" s="387"/>
      <c r="AME3" s="387"/>
      <c r="AMF3" s="387"/>
      <c r="AMG3" s="387"/>
      <c r="AMH3" s="387"/>
      <c r="AMI3" s="387"/>
      <c r="AMJ3" s="387"/>
    </row>
    <row r="4" spans="1:1024" ht="16.899999999999999" customHeight="1">
      <c r="A4" s="390"/>
      <c r="B4" s="390"/>
      <c r="C4" s="390"/>
      <c r="D4" s="390"/>
      <c r="E4" s="390"/>
      <c r="F4" s="390"/>
      <c r="G4" s="390"/>
      <c r="H4" s="390"/>
      <c r="I4" s="390"/>
      <c r="J4" s="391" t="s">
        <v>189</v>
      </c>
      <c r="K4" s="392"/>
      <c r="L4" s="392"/>
      <c r="M4" s="392"/>
      <c r="N4" s="392"/>
      <c r="O4" s="392"/>
      <c r="P4" s="392"/>
      <c r="Q4" s="392"/>
      <c r="R4" s="392"/>
      <c r="S4" s="392"/>
      <c r="T4" s="393" t="s">
        <v>60</v>
      </c>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7"/>
      <c r="EJ4" s="387"/>
      <c r="EK4" s="387"/>
      <c r="EL4" s="387"/>
      <c r="EM4" s="387"/>
      <c r="EN4" s="387"/>
      <c r="EO4" s="387"/>
      <c r="EP4" s="387"/>
      <c r="EQ4" s="387"/>
      <c r="ER4" s="387"/>
      <c r="ES4" s="387"/>
      <c r="ET4" s="387"/>
      <c r="EU4" s="387"/>
      <c r="EV4" s="387"/>
      <c r="EW4" s="387"/>
      <c r="EX4" s="387"/>
      <c r="EY4" s="387"/>
      <c r="EZ4" s="387"/>
      <c r="FA4" s="387"/>
      <c r="FB4" s="387"/>
      <c r="FC4" s="387"/>
      <c r="FD4" s="387"/>
      <c r="FE4" s="387"/>
      <c r="FF4" s="387"/>
      <c r="FG4" s="387"/>
      <c r="FH4" s="387"/>
      <c r="FI4" s="387"/>
      <c r="FJ4" s="387"/>
      <c r="FK4" s="387"/>
      <c r="FL4" s="387"/>
      <c r="FM4" s="387"/>
      <c r="FN4" s="387"/>
      <c r="FO4" s="387"/>
      <c r="FP4" s="387"/>
      <c r="FQ4" s="387"/>
      <c r="FR4" s="387"/>
      <c r="FS4" s="387"/>
      <c r="FT4" s="387"/>
      <c r="FU4" s="387"/>
      <c r="FV4" s="387"/>
      <c r="FW4" s="387"/>
      <c r="FX4" s="387"/>
      <c r="FY4" s="387"/>
      <c r="FZ4" s="387"/>
      <c r="GA4" s="387"/>
      <c r="GB4" s="387"/>
      <c r="GC4" s="387"/>
      <c r="GD4" s="387"/>
      <c r="GE4" s="387"/>
      <c r="GF4" s="387"/>
      <c r="GG4" s="387"/>
      <c r="GH4" s="387"/>
      <c r="GI4" s="387"/>
      <c r="GJ4" s="387"/>
      <c r="GK4" s="387"/>
      <c r="GL4" s="387"/>
      <c r="GM4" s="387"/>
      <c r="GN4" s="387"/>
      <c r="GO4" s="387"/>
      <c r="GP4" s="387"/>
      <c r="GQ4" s="387"/>
      <c r="GR4" s="387"/>
      <c r="GS4" s="387"/>
      <c r="GT4" s="387"/>
      <c r="GU4" s="387"/>
      <c r="GV4" s="387"/>
      <c r="GW4" s="387"/>
      <c r="GX4" s="387"/>
      <c r="GY4" s="387"/>
      <c r="GZ4" s="387"/>
      <c r="HA4" s="387"/>
      <c r="HB4" s="387"/>
      <c r="HC4" s="387"/>
      <c r="HD4" s="387"/>
      <c r="HE4" s="387"/>
      <c r="HF4" s="387"/>
      <c r="HG4" s="387"/>
      <c r="HH4" s="387"/>
      <c r="HI4" s="387"/>
      <c r="HJ4" s="387"/>
      <c r="HK4" s="387"/>
      <c r="HL4" s="387"/>
      <c r="HM4" s="387"/>
      <c r="HN4" s="387"/>
      <c r="HO4" s="387"/>
      <c r="HP4" s="387"/>
      <c r="HQ4" s="387"/>
      <c r="HR4" s="387"/>
      <c r="HS4" s="387"/>
      <c r="HT4" s="387"/>
      <c r="HU4" s="387"/>
      <c r="HV4" s="387"/>
      <c r="HW4" s="387"/>
      <c r="HX4" s="387"/>
      <c r="HY4" s="387"/>
      <c r="HZ4" s="387"/>
      <c r="IA4" s="387"/>
      <c r="IB4" s="387"/>
      <c r="IC4" s="387"/>
      <c r="ID4" s="387"/>
      <c r="IE4" s="387"/>
      <c r="IF4" s="387"/>
      <c r="IG4" s="387"/>
      <c r="IH4" s="387"/>
      <c r="II4" s="387"/>
      <c r="IJ4" s="387"/>
      <c r="IK4" s="387"/>
      <c r="IL4" s="387"/>
      <c r="IM4" s="387"/>
      <c r="IN4" s="387"/>
      <c r="IO4" s="387"/>
      <c r="IP4" s="387"/>
      <c r="IQ4" s="387"/>
      <c r="IR4" s="387"/>
      <c r="IS4" s="387"/>
      <c r="IT4" s="387"/>
      <c r="IU4" s="387"/>
      <c r="IV4" s="387"/>
      <c r="IW4" s="387"/>
      <c r="IX4" s="387"/>
      <c r="IY4" s="387"/>
      <c r="IZ4" s="387"/>
      <c r="JA4" s="387"/>
      <c r="JB4" s="387"/>
      <c r="JC4" s="387"/>
      <c r="JD4" s="387"/>
      <c r="JE4" s="387"/>
      <c r="JF4" s="387"/>
      <c r="JG4" s="387"/>
      <c r="JH4" s="387"/>
      <c r="JI4" s="387"/>
      <c r="JJ4" s="387"/>
      <c r="JK4" s="387"/>
      <c r="JL4" s="387"/>
      <c r="JM4" s="387"/>
      <c r="JN4" s="387"/>
      <c r="JO4" s="387"/>
      <c r="JP4" s="387"/>
      <c r="JQ4" s="387"/>
      <c r="JR4" s="387"/>
      <c r="JS4" s="387"/>
      <c r="JT4" s="387"/>
      <c r="JU4" s="387"/>
      <c r="JV4" s="387"/>
      <c r="JW4" s="387"/>
      <c r="JX4" s="387"/>
      <c r="JY4" s="387"/>
      <c r="JZ4" s="387"/>
      <c r="KA4" s="387"/>
      <c r="KB4" s="387"/>
      <c r="KC4" s="387"/>
      <c r="KD4" s="387"/>
      <c r="KE4" s="387"/>
      <c r="KF4" s="387"/>
      <c r="KG4" s="387"/>
      <c r="KH4" s="387"/>
      <c r="KI4" s="387"/>
      <c r="KJ4" s="387"/>
      <c r="KK4" s="387"/>
      <c r="KL4" s="387"/>
      <c r="KM4" s="387"/>
      <c r="KN4" s="387"/>
      <c r="KO4" s="387"/>
      <c r="KP4" s="387"/>
      <c r="KQ4" s="387"/>
      <c r="KR4" s="387"/>
      <c r="KS4" s="387"/>
      <c r="KT4" s="387"/>
      <c r="KU4" s="387"/>
      <c r="KV4" s="387"/>
      <c r="KW4" s="387"/>
      <c r="KX4" s="387"/>
      <c r="KY4" s="387"/>
      <c r="KZ4" s="387"/>
      <c r="LA4" s="387"/>
      <c r="LB4" s="387"/>
      <c r="LC4" s="387"/>
      <c r="LD4" s="387"/>
      <c r="LE4" s="387"/>
      <c r="LF4" s="387"/>
      <c r="LG4" s="387"/>
      <c r="LH4" s="387"/>
      <c r="LI4" s="387"/>
      <c r="LJ4" s="387"/>
      <c r="LK4" s="387"/>
      <c r="LL4" s="387"/>
      <c r="LM4" s="387"/>
      <c r="LN4" s="387"/>
      <c r="LO4" s="387"/>
      <c r="LP4" s="387"/>
      <c r="LQ4" s="387"/>
      <c r="LR4" s="387"/>
      <c r="LS4" s="387"/>
      <c r="LT4" s="387"/>
      <c r="LU4" s="387"/>
      <c r="LV4" s="387"/>
      <c r="LW4" s="387"/>
      <c r="LX4" s="387"/>
      <c r="LY4" s="387"/>
      <c r="LZ4" s="387"/>
      <c r="MA4" s="387"/>
      <c r="MB4" s="387"/>
      <c r="MC4" s="387"/>
      <c r="MD4" s="387"/>
      <c r="ME4" s="387"/>
      <c r="MF4" s="387"/>
      <c r="MG4" s="387"/>
      <c r="MH4" s="387"/>
      <c r="MI4" s="387"/>
      <c r="MJ4" s="387"/>
      <c r="MK4" s="387"/>
      <c r="ML4" s="387"/>
      <c r="MM4" s="387"/>
      <c r="MN4" s="387"/>
      <c r="MO4" s="387"/>
      <c r="MP4" s="387"/>
      <c r="MQ4" s="387"/>
      <c r="MR4" s="387"/>
      <c r="MS4" s="387"/>
      <c r="MT4" s="387"/>
      <c r="MU4" s="387"/>
      <c r="MV4" s="387"/>
      <c r="MW4" s="387"/>
      <c r="MX4" s="387"/>
      <c r="MY4" s="387"/>
      <c r="MZ4" s="387"/>
      <c r="NA4" s="387"/>
      <c r="NB4" s="387"/>
      <c r="NC4" s="387"/>
      <c r="ND4" s="387"/>
      <c r="NE4" s="387"/>
      <c r="NF4" s="387"/>
      <c r="NG4" s="387"/>
      <c r="NH4" s="387"/>
      <c r="NI4" s="387"/>
      <c r="NJ4" s="387"/>
      <c r="NK4" s="387"/>
      <c r="NL4" s="387"/>
      <c r="NM4" s="387"/>
      <c r="NN4" s="387"/>
      <c r="NO4" s="387"/>
      <c r="NP4" s="387"/>
      <c r="NQ4" s="387"/>
      <c r="NR4" s="387"/>
      <c r="NS4" s="387"/>
      <c r="NT4" s="387"/>
      <c r="NU4" s="387"/>
      <c r="NV4" s="387"/>
      <c r="NW4" s="387"/>
      <c r="NX4" s="387"/>
      <c r="NY4" s="387"/>
      <c r="NZ4" s="387"/>
      <c r="OA4" s="387"/>
      <c r="OB4" s="387"/>
      <c r="OC4" s="387"/>
      <c r="OD4" s="387"/>
      <c r="OE4" s="387"/>
      <c r="OF4" s="387"/>
      <c r="OG4" s="387"/>
      <c r="OH4" s="387"/>
      <c r="OI4" s="387"/>
      <c r="OJ4" s="387"/>
      <c r="OK4" s="387"/>
      <c r="OL4" s="387"/>
      <c r="OM4" s="387"/>
      <c r="ON4" s="387"/>
      <c r="OO4" s="387"/>
      <c r="OP4" s="387"/>
      <c r="OQ4" s="387"/>
      <c r="OR4" s="387"/>
      <c r="OS4" s="387"/>
      <c r="OT4" s="387"/>
      <c r="OU4" s="387"/>
      <c r="OV4" s="387"/>
      <c r="OW4" s="387"/>
      <c r="OX4" s="387"/>
      <c r="OY4" s="387"/>
      <c r="OZ4" s="387"/>
      <c r="PA4" s="387"/>
      <c r="PB4" s="387"/>
      <c r="PC4" s="387"/>
      <c r="PD4" s="387"/>
      <c r="PE4" s="387"/>
      <c r="PF4" s="387"/>
      <c r="PG4" s="387"/>
      <c r="PH4" s="387"/>
      <c r="PI4" s="387"/>
      <c r="PJ4" s="387"/>
      <c r="PK4" s="387"/>
      <c r="PL4" s="387"/>
      <c r="PM4" s="387"/>
      <c r="PN4" s="387"/>
      <c r="PO4" s="387"/>
      <c r="PP4" s="387"/>
      <c r="PQ4" s="387"/>
      <c r="PR4" s="387"/>
      <c r="PS4" s="387"/>
      <c r="PT4" s="387"/>
      <c r="PU4" s="387"/>
      <c r="PV4" s="387"/>
      <c r="PW4" s="387"/>
      <c r="PX4" s="387"/>
      <c r="PY4" s="387"/>
      <c r="PZ4" s="387"/>
      <c r="QA4" s="387"/>
      <c r="QB4" s="387"/>
      <c r="QC4" s="387"/>
      <c r="QD4" s="387"/>
      <c r="QE4" s="387"/>
      <c r="QF4" s="387"/>
      <c r="QG4" s="387"/>
      <c r="QH4" s="387"/>
      <c r="QI4" s="387"/>
      <c r="QJ4" s="387"/>
      <c r="QK4" s="387"/>
      <c r="QL4" s="387"/>
      <c r="QM4" s="387"/>
      <c r="QN4" s="387"/>
      <c r="QO4" s="387"/>
      <c r="QP4" s="387"/>
      <c r="QQ4" s="387"/>
      <c r="QR4" s="387"/>
      <c r="QS4" s="387"/>
      <c r="QT4" s="387"/>
      <c r="QU4" s="387"/>
      <c r="QV4" s="387"/>
      <c r="QW4" s="387"/>
      <c r="QX4" s="387"/>
      <c r="QY4" s="387"/>
      <c r="QZ4" s="387"/>
      <c r="RA4" s="387"/>
      <c r="RB4" s="387"/>
      <c r="RC4" s="387"/>
      <c r="RD4" s="387"/>
      <c r="RE4" s="387"/>
      <c r="RF4" s="387"/>
      <c r="RG4" s="387"/>
      <c r="RH4" s="387"/>
      <c r="RI4" s="387"/>
      <c r="RJ4" s="387"/>
      <c r="RK4" s="387"/>
      <c r="RL4" s="387"/>
      <c r="RM4" s="387"/>
      <c r="RN4" s="387"/>
      <c r="RO4" s="387"/>
      <c r="RP4" s="387"/>
      <c r="RQ4" s="387"/>
      <c r="RR4" s="387"/>
      <c r="RS4" s="387"/>
      <c r="RT4" s="387"/>
      <c r="RU4" s="387"/>
      <c r="RV4" s="387"/>
      <c r="RW4" s="387"/>
      <c r="RX4" s="387"/>
      <c r="RY4" s="387"/>
      <c r="RZ4" s="387"/>
      <c r="SA4" s="387"/>
      <c r="SB4" s="387"/>
      <c r="SC4" s="387"/>
      <c r="SD4" s="387"/>
      <c r="SE4" s="387"/>
      <c r="SF4" s="387"/>
      <c r="SG4" s="387"/>
      <c r="SH4" s="387"/>
      <c r="SI4" s="387"/>
      <c r="SJ4" s="387"/>
      <c r="SK4" s="387"/>
      <c r="SL4" s="387"/>
      <c r="SM4" s="387"/>
      <c r="SN4" s="387"/>
      <c r="SO4" s="387"/>
      <c r="SP4" s="387"/>
      <c r="SQ4" s="387"/>
      <c r="SR4" s="387"/>
      <c r="SS4" s="387"/>
      <c r="ST4" s="387"/>
      <c r="SU4" s="387"/>
      <c r="SV4" s="387"/>
      <c r="SW4" s="387"/>
      <c r="SX4" s="387"/>
      <c r="SY4" s="387"/>
      <c r="SZ4" s="387"/>
      <c r="TA4" s="387"/>
      <c r="TB4" s="387"/>
      <c r="TC4" s="387"/>
      <c r="TD4" s="387"/>
      <c r="TE4" s="387"/>
      <c r="TF4" s="387"/>
      <c r="TG4" s="387"/>
      <c r="TH4" s="387"/>
      <c r="TI4" s="387"/>
      <c r="TJ4" s="387"/>
      <c r="TK4" s="387"/>
      <c r="TL4" s="387"/>
      <c r="TM4" s="387"/>
      <c r="TN4" s="387"/>
      <c r="TO4" s="387"/>
      <c r="TP4" s="387"/>
      <c r="TQ4" s="387"/>
      <c r="TR4" s="387"/>
      <c r="TS4" s="387"/>
      <c r="TT4" s="387"/>
      <c r="TU4" s="387"/>
      <c r="TV4" s="387"/>
      <c r="TW4" s="387"/>
      <c r="TX4" s="387"/>
      <c r="TY4" s="387"/>
      <c r="TZ4" s="387"/>
      <c r="UA4" s="387"/>
      <c r="UB4" s="387"/>
      <c r="UC4" s="387"/>
      <c r="UD4" s="387"/>
      <c r="UE4" s="387"/>
      <c r="UF4" s="387"/>
      <c r="UG4" s="387"/>
      <c r="UH4" s="387"/>
      <c r="UI4" s="387"/>
      <c r="UJ4" s="387"/>
      <c r="UK4" s="387"/>
      <c r="UL4" s="387"/>
      <c r="UM4" s="387"/>
      <c r="UN4" s="387"/>
      <c r="UO4" s="387"/>
      <c r="UP4" s="387"/>
      <c r="UQ4" s="387"/>
      <c r="UR4" s="387"/>
      <c r="US4" s="387"/>
      <c r="UT4" s="387"/>
      <c r="UU4" s="387"/>
      <c r="UV4" s="387"/>
      <c r="UW4" s="387"/>
      <c r="UX4" s="387"/>
      <c r="UY4" s="387"/>
      <c r="UZ4" s="387"/>
      <c r="VA4" s="387"/>
      <c r="VB4" s="387"/>
      <c r="VC4" s="387"/>
      <c r="VD4" s="387"/>
      <c r="VE4" s="387"/>
      <c r="VF4" s="387"/>
      <c r="VG4" s="387"/>
      <c r="VH4" s="387"/>
      <c r="VI4" s="387"/>
      <c r="VJ4" s="387"/>
      <c r="VK4" s="387"/>
      <c r="VL4" s="387"/>
      <c r="VM4" s="387"/>
      <c r="VN4" s="387"/>
      <c r="VO4" s="387"/>
      <c r="VP4" s="387"/>
      <c r="VQ4" s="387"/>
      <c r="VR4" s="387"/>
      <c r="VS4" s="387"/>
      <c r="VT4" s="387"/>
      <c r="VU4" s="387"/>
      <c r="VV4" s="387"/>
      <c r="VW4" s="387"/>
      <c r="VX4" s="387"/>
      <c r="VY4" s="387"/>
      <c r="VZ4" s="387"/>
      <c r="WA4" s="387"/>
      <c r="WB4" s="387"/>
      <c r="WC4" s="387"/>
      <c r="WD4" s="387"/>
      <c r="WE4" s="387"/>
      <c r="WF4" s="387"/>
      <c r="WG4" s="387"/>
      <c r="WH4" s="387"/>
      <c r="WI4" s="387"/>
      <c r="WJ4" s="387"/>
      <c r="WK4" s="387"/>
      <c r="WL4" s="387"/>
      <c r="WM4" s="387"/>
      <c r="WN4" s="387"/>
      <c r="WO4" s="387"/>
      <c r="WP4" s="387"/>
      <c r="WQ4" s="387"/>
      <c r="WR4" s="387"/>
      <c r="WS4" s="387"/>
      <c r="WT4" s="387"/>
      <c r="WU4" s="387"/>
      <c r="WV4" s="387"/>
      <c r="WW4" s="387"/>
      <c r="WX4" s="387"/>
      <c r="WY4" s="387"/>
      <c r="WZ4" s="387"/>
      <c r="XA4" s="387"/>
      <c r="XB4" s="387"/>
      <c r="XC4" s="387"/>
      <c r="XD4" s="387"/>
      <c r="XE4" s="387"/>
      <c r="XF4" s="387"/>
      <c r="XG4" s="387"/>
      <c r="XH4" s="387"/>
      <c r="XI4" s="387"/>
      <c r="XJ4" s="387"/>
      <c r="XK4" s="387"/>
      <c r="XL4" s="387"/>
      <c r="XM4" s="387"/>
      <c r="XN4" s="387"/>
      <c r="XO4" s="387"/>
      <c r="XP4" s="387"/>
      <c r="XQ4" s="387"/>
      <c r="XR4" s="387"/>
      <c r="XS4" s="387"/>
      <c r="XT4" s="387"/>
      <c r="XU4" s="387"/>
      <c r="XV4" s="387"/>
      <c r="XW4" s="387"/>
      <c r="XX4" s="387"/>
      <c r="XY4" s="387"/>
      <c r="XZ4" s="387"/>
      <c r="YA4" s="387"/>
      <c r="YB4" s="387"/>
      <c r="YC4" s="387"/>
      <c r="YD4" s="387"/>
      <c r="YE4" s="387"/>
      <c r="YF4" s="387"/>
      <c r="YG4" s="387"/>
      <c r="YH4" s="387"/>
      <c r="YI4" s="387"/>
      <c r="YJ4" s="387"/>
      <c r="YK4" s="387"/>
      <c r="YL4" s="387"/>
      <c r="YM4" s="387"/>
      <c r="YN4" s="387"/>
      <c r="YO4" s="387"/>
      <c r="YP4" s="387"/>
      <c r="YQ4" s="387"/>
      <c r="YR4" s="387"/>
      <c r="YS4" s="387"/>
      <c r="YT4" s="387"/>
      <c r="YU4" s="387"/>
      <c r="YV4" s="387"/>
      <c r="YW4" s="387"/>
      <c r="YX4" s="387"/>
      <c r="YY4" s="387"/>
      <c r="YZ4" s="387"/>
      <c r="ZA4" s="387"/>
      <c r="ZB4" s="387"/>
      <c r="ZC4" s="387"/>
      <c r="ZD4" s="387"/>
      <c r="ZE4" s="387"/>
      <c r="ZF4" s="387"/>
      <c r="ZG4" s="387"/>
      <c r="ZH4" s="387"/>
      <c r="ZI4" s="387"/>
      <c r="ZJ4" s="387"/>
      <c r="ZK4" s="387"/>
      <c r="ZL4" s="387"/>
      <c r="ZM4" s="387"/>
      <c r="ZN4" s="387"/>
      <c r="ZO4" s="387"/>
      <c r="ZP4" s="387"/>
      <c r="ZQ4" s="387"/>
      <c r="ZR4" s="387"/>
      <c r="ZS4" s="387"/>
      <c r="ZT4" s="387"/>
      <c r="ZU4" s="387"/>
      <c r="ZV4" s="387"/>
      <c r="ZW4" s="387"/>
      <c r="ZX4" s="387"/>
      <c r="ZY4" s="387"/>
      <c r="ZZ4" s="387"/>
      <c r="AAA4" s="387"/>
      <c r="AAB4" s="387"/>
      <c r="AAC4" s="387"/>
      <c r="AAD4" s="387"/>
      <c r="AAE4" s="387"/>
      <c r="AAF4" s="387"/>
      <c r="AAG4" s="387"/>
      <c r="AAH4" s="387"/>
      <c r="AAI4" s="387"/>
      <c r="AAJ4" s="387"/>
      <c r="AAK4" s="387"/>
      <c r="AAL4" s="387"/>
      <c r="AAM4" s="387"/>
      <c r="AAN4" s="387"/>
      <c r="AAO4" s="387"/>
      <c r="AAP4" s="387"/>
      <c r="AAQ4" s="387"/>
      <c r="AAR4" s="387"/>
      <c r="AAS4" s="387"/>
      <c r="AAT4" s="387"/>
      <c r="AAU4" s="387"/>
      <c r="AAV4" s="387"/>
      <c r="AAW4" s="387"/>
      <c r="AAX4" s="387"/>
      <c r="AAY4" s="387"/>
      <c r="AAZ4" s="387"/>
      <c r="ABA4" s="387"/>
      <c r="ABB4" s="387"/>
      <c r="ABC4" s="387"/>
      <c r="ABD4" s="387"/>
      <c r="ABE4" s="387"/>
      <c r="ABF4" s="387"/>
      <c r="ABG4" s="387"/>
      <c r="ABH4" s="387"/>
      <c r="ABI4" s="387"/>
      <c r="ABJ4" s="387"/>
      <c r="ABK4" s="387"/>
      <c r="ABL4" s="387"/>
      <c r="ABM4" s="387"/>
      <c r="ABN4" s="387"/>
      <c r="ABO4" s="387"/>
      <c r="ABP4" s="387"/>
      <c r="ABQ4" s="387"/>
      <c r="ABR4" s="387"/>
      <c r="ABS4" s="387"/>
      <c r="ABT4" s="387"/>
      <c r="ABU4" s="387"/>
      <c r="ABV4" s="387"/>
      <c r="ABW4" s="387"/>
      <c r="ABX4" s="387"/>
      <c r="ABY4" s="387"/>
      <c r="ABZ4" s="387"/>
      <c r="ACA4" s="387"/>
      <c r="ACB4" s="387"/>
      <c r="ACC4" s="387"/>
      <c r="ACD4" s="387"/>
      <c r="ACE4" s="387"/>
      <c r="ACF4" s="387"/>
      <c r="ACG4" s="387"/>
      <c r="ACH4" s="387"/>
      <c r="ACI4" s="387"/>
      <c r="ACJ4" s="387"/>
      <c r="ACK4" s="387"/>
      <c r="ACL4" s="387"/>
      <c r="ACM4" s="387"/>
      <c r="ACN4" s="387"/>
      <c r="ACO4" s="387"/>
      <c r="ACP4" s="387"/>
      <c r="ACQ4" s="387"/>
      <c r="ACR4" s="387"/>
      <c r="ACS4" s="387"/>
      <c r="ACT4" s="387"/>
      <c r="ACU4" s="387"/>
      <c r="ACV4" s="387"/>
      <c r="ACW4" s="387"/>
      <c r="ACX4" s="387"/>
      <c r="ACY4" s="387"/>
      <c r="ACZ4" s="387"/>
      <c r="ADA4" s="387"/>
      <c r="ADB4" s="387"/>
      <c r="ADC4" s="387"/>
      <c r="ADD4" s="387"/>
      <c r="ADE4" s="387"/>
      <c r="ADF4" s="387"/>
      <c r="ADG4" s="387"/>
      <c r="ADH4" s="387"/>
      <c r="ADI4" s="387"/>
      <c r="ADJ4" s="387"/>
      <c r="ADK4" s="387"/>
      <c r="ADL4" s="387"/>
      <c r="ADM4" s="387"/>
      <c r="ADN4" s="387"/>
      <c r="ADO4" s="387"/>
      <c r="ADP4" s="387"/>
      <c r="ADQ4" s="387"/>
      <c r="ADR4" s="387"/>
      <c r="ADS4" s="387"/>
      <c r="ADT4" s="387"/>
      <c r="ADU4" s="387"/>
      <c r="ADV4" s="387"/>
      <c r="ADW4" s="387"/>
      <c r="ADX4" s="387"/>
      <c r="ADY4" s="387"/>
      <c r="ADZ4" s="387"/>
      <c r="AEA4" s="387"/>
      <c r="AEB4" s="387"/>
      <c r="AEC4" s="387"/>
      <c r="AED4" s="387"/>
      <c r="AEE4" s="387"/>
      <c r="AEF4" s="387"/>
      <c r="AEG4" s="387"/>
      <c r="AEH4" s="387"/>
      <c r="AEI4" s="387"/>
      <c r="AEJ4" s="387"/>
      <c r="AEK4" s="387"/>
      <c r="AEL4" s="387"/>
      <c r="AEM4" s="387"/>
      <c r="AEN4" s="387"/>
      <c r="AEO4" s="387"/>
      <c r="AEP4" s="387"/>
      <c r="AEQ4" s="387"/>
      <c r="AER4" s="387"/>
      <c r="AES4" s="387"/>
      <c r="AET4" s="387"/>
      <c r="AEU4" s="387"/>
      <c r="AEV4" s="387"/>
      <c r="AEW4" s="387"/>
      <c r="AEX4" s="387"/>
      <c r="AEY4" s="387"/>
      <c r="AEZ4" s="387"/>
      <c r="AFA4" s="387"/>
      <c r="AFB4" s="387"/>
      <c r="AFC4" s="387"/>
      <c r="AFD4" s="387"/>
      <c r="AFE4" s="387"/>
      <c r="AFF4" s="387"/>
      <c r="AFG4" s="387"/>
      <c r="AFH4" s="387"/>
      <c r="AFI4" s="387"/>
      <c r="AFJ4" s="387"/>
      <c r="AFK4" s="387"/>
      <c r="AFL4" s="387"/>
      <c r="AFM4" s="387"/>
      <c r="AFN4" s="387"/>
      <c r="AFO4" s="387"/>
      <c r="AFP4" s="387"/>
      <c r="AFQ4" s="387"/>
      <c r="AFR4" s="387"/>
      <c r="AFS4" s="387"/>
      <c r="AFT4" s="387"/>
      <c r="AFU4" s="387"/>
      <c r="AFV4" s="387"/>
      <c r="AFW4" s="387"/>
      <c r="AFX4" s="387"/>
      <c r="AFY4" s="387"/>
      <c r="AFZ4" s="387"/>
      <c r="AGA4" s="387"/>
      <c r="AGB4" s="387"/>
      <c r="AGC4" s="387"/>
      <c r="AGD4" s="387"/>
      <c r="AGE4" s="387"/>
      <c r="AGF4" s="387"/>
      <c r="AGG4" s="387"/>
      <c r="AGH4" s="387"/>
      <c r="AGI4" s="387"/>
      <c r="AGJ4" s="387"/>
      <c r="AGK4" s="387"/>
      <c r="AGL4" s="387"/>
      <c r="AGM4" s="387"/>
      <c r="AGN4" s="387"/>
      <c r="AGO4" s="387"/>
      <c r="AGP4" s="387"/>
      <c r="AGQ4" s="387"/>
      <c r="AGR4" s="387"/>
      <c r="AGS4" s="387"/>
      <c r="AGT4" s="387"/>
      <c r="AGU4" s="387"/>
      <c r="AGV4" s="387"/>
      <c r="AGW4" s="387"/>
      <c r="AGX4" s="387"/>
      <c r="AGY4" s="387"/>
      <c r="AGZ4" s="387"/>
      <c r="AHA4" s="387"/>
      <c r="AHB4" s="387"/>
      <c r="AHC4" s="387"/>
      <c r="AHD4" s="387"/>
      <c r="AHE4" s="387"/>
      <c r="AHF4" s="387"/>
      <c r="AHG4" s="387"/>
      <c r="AHH4" s="387"/>
      <c r="AHI4" s="387"/>
      <c r="AHJ4" s="387"/>
      <c r="AHK4" s="387"/>
      <c r="AHL4" s="387"/>
      <c r="AHM4" s="387"/>
      <c r="AHN4" s="387"/>
      <c r="AHO4" s="387"/>
      <c r="AHP4" s="387"/>
      <c r="AHQ4" s="387"/>
      <c r="AHR4" s="387"/>
      <c r="AHS4" s="387"/>
      <c r="AHT4" s="387"/>
      <c r="AHU4" s="387"/>
      <c r="AHV4" s="387"/>
      <c r="AHW4" s="387"/>
      <c r="AHX4" s="387"/>
      <c r="AHY4" s="387"/>
      <c r="AHZ4" s="387"/>
      <c r="AIA4" s="387"/>
      <c r="AIB4" s="387"/>
      <c r="AIC4" s="387"/>
      <c r="AID4" s="387"/>
      <c r="AIE4" s="387"/>
      <c r="AIF4" s="387"/>
      <c r="AIG4" s="387"/>
      <c r="AIH4" s="387"/>
      <c r="AII4" s="387"/>
      <c r="AIJ4" s="387"/>
      <c r="AIK4" s="387"/>
      <c r="AIL4" s="387"/>
      <c r="AIM4" s="387"/>
      <c r="AIN4" s="387"/>
      <c r="AIO4" s="387"/>
      <c r="AIP4" s="387"/>
      <c r="AIQ4" s="387"/>
      <c r="AIR4" s="387"/>
      <c r="AIS4" s="387"/>
      <c r="AIT4" s="387"/>
      <c r="AIU4" s="387"/>
      <c r="AIV4" s="387"/>
      <c r="AIW4" s="387"/>
      <c r="AIX4" s="387"/>
      <c r="AIY4" s="387"/>
      <c r="AIZ4" s="387"/>
      <c r="AJA4" s="387"/>
      <c r="AJB4" s="387"/>
      <c r="AJC4" s="387"/>
      <c r="AJD4" s="387"/>
      <c r="AJE4" s="387"/>
      <c r="AJF4" s="387"/>
      <c r="AJG4" s="387"/>
      <c r="AJH4" s="387"/>
      <c r="AJI4" s="387"/>
      <c r="AJJ4" s="387"/>
      <c r="AJK4" s="387"/>
      <c r="AJL4" s="387"/>
      <c r="AJM4" s="387"/>
      <c r="AJN4" s="387"/>
      <c r="AJO4" s="387"/>
      <c r="AJP4" s="387"/>
      <c r="AJQ4" s="387"/>
      <c r="AJR4" s="387"/>
      <c r="AJS4" s="387"/>
      <c r="AJT4" s="387"/>
      <c r="AJU4" s="387"/>
      <c r="AJV4" s="387"/>
      <c r="AJW4" s="387"/>
      <c r="AJX4" s="387"/>
      <c r="AJY4" s="387"/>
      <c r="AJZ4" s="387"/>
      <c r="AKA4" s="387"/>
      <c r="AKB4" s="387"/>
      <c r="AKC4" s="387"/>
      <c r="AKD4" s="387"/>
      <c r="AKE4" s="387"/>
      <c r="AKF4" s="387"/>
      <c r="AKG4" s="387"/>
      <c r="AKH4" s="387"/>
      <c r="AKI4" s="387"/>
      <c r="AKJ4" s="387"/>
      <c r="AKK4" s="387"/>
      <c r="AKL4" s="387"/>
      <c r="AKM4" s="387"/>
      <c r="AKN4" s="387"/>
      <c r="AKO4" s="387"/>
      <c r="AKP4" s="387"/>
      <c r="AKQ4" s="387"/>
      <c r="AKR4" s="387"/>
      <c r="AKS4" s="387"/>
      <c r="AKT4" s="387"/>
      <c r="AKU4" s="387"/>
      <c r="AKV4" s="387"/>
      <c r="AKW4" s="387"/>
      <c r="AKX4" s="387"/>
      <c r="AKY4" s="387"/>
      <c r="AKZ4" s="387"/>
      <c r="ALA4" s="387"/>
      <c r="ALB4" s="387"/>
      <c r="ALC4" s="387"/>
      <c r="ALD4" s="387"/>
      <c r="ALE4" s="387"/>
      <c r="ALF4" s="387"/>
      <c r="ALG4" s="387"/>
      <c r="ALH4" s="387"/>
      <c r="ALI4" s="387"/>
      <c r="ALJ4" s="387"/>
      <c r="ALK4" s="387"/>
      <c r="ALL4" s="387"/>
      <c r="ALM4" s="387"/>
      <c r="ALN4" s="387"/>
      <c r="ALO4" s="387"/>
      <c r="ALP4" s="387"/>
      <c r="ALQ4" s="387"/>
      <c r="ALR4" s="387"/>
      <c r="ALS4" s="387"/>
      <c r="ALT4" s="387"/>
      <c r="ALU4" s="387"/>
      <c r="ALV4" s="387"/>
      <c r="ALW4" s="387"/>
      <c r="ALX4" s="387"/>
      <c r="ALY4" s="387"/>
      <c r="ALZ4" s="387"/>
      <c r="AMA4" s="387"/>
      <c r="AMB4" s="387"/>
      <c r="AMC4" s="387"/>
      <c r="AMD4" s="387"/>
      <c r="AME4" s="387"/>
      <c r="AMF4" s="387"/>
      <c r="AMG4" s="387"/>
      <c r="AMH4" s="387"/>
      <c r="AMI4" s="387"/>
      <c r="AMJ4" s="387"/>
    </row>
    <row r="5" spans="1:1024" ht="16.899999999999999" customHeight="1" thickBot="1">
      <c r="A5" s="390"/>
      <c r="B5" s="390"/>
      <c r="C5" s="390"/>
      <c r="D5" s="390"/>
      <c r="E5" s="390"/>
      <c r="F5" s="390"/>
      <c r="G5" s="390"/>
      <c r="H5" s="390"/>
      <c r="I5" s="390"/>
      <c r="J5" s="390"/>
      <c r="K5" s="390"/>
      <c r="L5" s="390"/>
      <c r="M5" s="390"/>
      <c r="N5" s="390"/>
      <c r="O5" s="390"/>
      <c r="P5" s="390"/>
      <c r="Q5" s="390"/>
      <c r="R5" s="390"/>
      <c r="S5" s="390"/>
      <c r="T5" s="390"/>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387"/>
      <c r="DG5" s="387"/>
      <c r="DH5" s="387"/>
      <c r="DI5" s="387"/>
      <c r="DJ5" s="387"/>
      <c r="DK5" s="387"/>
      <c r="DL5" s="387"/>
      <c r="DM5" s="387"/>
      <c r="DN5" s="387"/>
      <c r="DO5" s="387"/>
      <c r="DP5" s="387"/>
      <c r="DQ5" s="387"/>
      <c r="DR5" s="387"/>
      <c r="DS5" s="387"/>
      <c r="DT5" s="387"/>
      <c r="DU5" s="387"/>
      <c r="DV5" s="387"/>
      <c r="DW5" s="387"/>
      <c r="DX5" s="387"/>
      <c r="DY5" s="387"/>
      <c r="DZ5" s="387"/>
      <c r="EA5" s="387"/>
      <c r="EB5" s="387"/>
      <c r="EC5" s="387"/>
      <c r="ED5" s="387"/>
      <c r="EE5" s="387"/>
      <c r="EF5" s="387"/>
      <c r="EG5" s="387"/>
      <c r="EH5" s="387"/>
      <c r="EI5" s="387"/>
      <c r="EJ5" s="387"/>
      <c r="EK5" s="387"/>
      <c r="EL5" s="387"/>
      <c r="EM5" s="387"/>
      <c r="EN5" s="387"/>
      <c r="EO5" s="387"/>
      <c r="EP5" s="387"/>
      <c r="EQ5" s="387"/>
      <c r="ER5" s="387"/>
      <c r="ES5" s="387"/>
      <c r="ET5" s="387"/>
      <c r="EU5" s="387"/>
      <c r="EV5" s="387"/>
      <c r="EW5" s="387"/>
      <c r="EX5" s="387"/>
      <c r="EY5" s="387"/>
      <c r="EZ5" s="387"/>
      <c r="FA5" s="387"/>
      <c r="FB5" s="387"/>
      <c r="FC5" s="387"/>
      <c r="FD5" s="387"/>
      <c r="FE5" s="387"/>
      <c r="FF5" s="387"/>
      <c r="FG5" s="387"/>
      <c r="FH5" s="387"/>
      <c r="FI5" s="387"/>
      <c r="FJ5" s="387"/>
      <c r="FK5" s="387"/>
      <c r="FL5" s="387"/>
      <c r="FM5" s="387"/>
      <c r="FN5" s="387"/>
      <c r="FO5" s="387"/>
      <c r="FP5" s="387"/>
      <c r="FQ5" s="387"/>
      <c r="FR5" s="387"/>
      <c r="FS5" s="387"/>
      <c r="FT5" s="387"/>
      <c r="FU5" s="387"/>
      <c r="FV5" s="387"/>
      <c r="FW5" s="387"/>
      <c r="FX5" s="387"/>
      <c r="FY5" s="387"/>
      <c r="FZ5" s="387"/>
      <c r="GA5" s="387"/>
      <c r="GB5" s="387"/>
      <c r="GC5" s="387"/>
      <c r="GD5" s="387"/>
      <c r="GE5" s="387"/>
      <c r="GF5" s="387"/>
      <c r="GG5" s="387"/>
      <c r="GH5" s="387"/>
      <c r="GI5" s="387"/>
      <c r="GJ5" s="387"/>
      <c r="GK5" s="387"/>
      <c r="GL5" s="387"/>
      <c r="GM5" s="387"/>
      <c r="GN5" s="387"/>
      <c r="GO5" s="387"/>
      <c r="GP5" s="387"/>
      <c r="GQ5" s="387"/>
      <c r="GR5" s="387"/>
      <c r="GS5" s="387"/>
      <c r="GT5" s="387"/>
      <c r="GU5" s="387"/>
      <c r="GV5" s="387"/>
      <c r="GW5" s="387"/>
      <c r="GX5" s="387"/>
      <c r="GY5" s="387"/>
      <c r="GZ5" s="387"/>
      <c r="HA5" s="387"/>
      <c r="HB5" s="387"/>
      <c r="HC5" s="387"/>
      <c r="HD5" s="387"/>
      <c r="HE5" s="387"/>
      <c r="HF5" s="387"/>
      <c r="HG5" s="387"/>
      <c r="HH5" s="387"/>
      <c r="HI5" s="387"/>
      <c r="HJ5" s="387"/>
      <c r="HK5" s="387"/>
      <c r="HL5" s="387"/>
      <c r="HM5" s="387"/>
      <c r="HN5" s="387"/>
      <c r="HO5" s="387"/>
      <c r="HP5" s="387"/>
      <c r="HQ5" s="387"/>
      <c r="HR5" s="387"/>
      <c r="HS5" s="387"/>
      <c r="HT5" s="387"/>
      <c r="HU5" s="387"/>
      <c r="HV5" s="387"/>
      <c r="HW5" s="387"/>
      <c r="HX5" s="387"/>
      <c r="HY5" s="387"/>
      <c r="HZ5" s="387"/>
      <c r="IA5" s="387"/>
      <c r="IB5" s="387"/>
      <c r="IC5" s="387"/>
      <c r="ID5" s="387"/>
      <c r="IE5" s="387"/>
      <c r="IF5" s="387"/>
      <c r="IG5" s="387"/>
      <c r="IH5" s="387"/>
      <c r="II5" s="387"/>
      <c r="IJ5" s="387"/>
      <c r="IK5" s="387"/>
      <c r="IL5" s="387"/>
      <c r="IM5" s="387"/>
      <c r="IN5" s="387"/>
      <c r="IO5" s="387"/>
      <c r="IP5" s="387"/>
      <c r="IQ5" s="387"/>
      <c r="IR5" s="387"/>
      <c r="IS5" s="387"/>
      <c r="IT5" s="387"/>
      <c r="IU5" s="387"/>
      <c r="IV5" s="387"/>
      <c r="IW5" s="387"/>
      <c r="IX5" s="387"/>
      <c r="IY5" s="387"/>
      <c r="IZ5" s="387"/>
      <c r="JA5" s="387"/>
      <c r="JB5" s="387"/>
      <c r="JC5" s="387"/>
      <c r="JD5" s="387"/>
      <c r="JE5" s="387"/>
      <c r="JF5" s="387"/>
      <c r="JG5" s="387"/>
      <c r="JH5" s="387"/>
      <c r="JI5" s="387"/>
      <c r="JJ5" s="387"/>
      <c r="JK5" s="387"/>
      <c r="JL5" s="387"/>
      <c r="JM5" s="387"/>
      <c r="JN5" s="387"/>
      <c r="JO5" s="387"/>
      <c r="JP5" s="387"/>
      <c r="JQ5" s="387"/>
      <c r="JR5" s="387"/>
      <c r="JS5" s="387"/>
      <c r="JT5" s="387"/>
      <c r="JU5" s="387"/>
      <c r="JV5" s="387"/>
      <c r="JW5" s="387"/>
      <c r="JX5" s="387"/>
      <c r="JY5" s="387"/>
      <c r="JZ5" s="387"/>
      <c r="KA5" s="387"/>
      <c r="KB5" s="387"/>
      <c r="KC5" s="387"/>
      <c r="KD5" s="387"/>
      <c r="KE5" s="387"/>
      <c r="KF5" s="387"/>
      <c r="KG5" s="387"/>
      <c r="KH5" s="387"/>
      <c r="KI5" s="387"/>
      <c r="KJ5" s="387"/>
      <c r="KK5" s="387"/>
      <c r="KL5" s="387"/>
      <c r="KM5" s="387"/>
      <c r="KN5" s="387"/>
      <c r="KO5" s="387"/>
      <c r="KP5" s="387"/>
      <c r="KQ5" s="387"/>
      <c r="KR5" s="387"/>
      <c r="KS5" s="387"/>
      <c r="KT5" s="387"/>
      <c r="KU5" s="387"/>
      <c r="KV5" s="387"/>
      <c r="KW5" s="387"/>
      <c r="KX5" s="387"/>
      <c r="KY5" s="387"/>
      <c r="KZ5" s="387"/>
      <c r="LA5" s="387"/>
      <c r="LB5" s="387"/>
      <c r="LC5" s="387"/>
      <c r="LD5" s="387"/>
      <c r="LE5" s="387"/>
      <c r="LF5" s="387"/>
      <c r="LG5" s="387"/>
      <c r="LH5" s="387"/>
      <c r="LI5" s="387"/>
      <c r="LJ5" s="387"/>
      <c r="LK5" s="387"/>
      <c r="LL5" s="387"/>
      <c r="LM5" s="387"/>
      <c r="LN5" s="387"/>
      <c r="LO5" s="387"/>
      <c r="LP5" s="387"/>
      <c r="LQ5" s="387"/>
      <c r="LR5" s="387"/>
      <c r="LS5" s="387"/>
      <c r="LT5" s="387"/>
      <c r="LU5" s="387"/>
      <c r="LV5" s="387"/>
      <c r="LW5" s="387"/>
      <c r="LX5" s="387"/>
      <c r="LY5" s="387"/>
      <c r="LZ5" s="387"/>
      <c r="MA5" s="387"/>
      <c r="MB5" s="387"/>
      <c r="MC5" s="387"/>
      <c r="MD5" s="387"/>
      <c r="ME5" s="387"/>
      <c r="MF5" s="387"/>
      <c r="MG5" s="387"/>
      <c r="MH5" s="387"/>
      <c r="MI5" s="387"/>
      <c r="MJ5" s="387"/>
      <c r="MK5" s="387"/>
      <c r="ML5" s="387"/>
      <c r="MM5" s="387"/>
      <c r="MN5" s="387"/>
      <c r="MO5" s="387"/>
      <c r="MP5" s="387"/>
      <c r="MQ5" s="387"/>
      <c r="MR5" s="387"/>
      <c r="MS5" s="387"/>
      <c r="MT5" s="387"/>
      <c r="MU5" s="387"/>
      <c r="MV5" s="387"/>
      <c r="MW5" s="387"/>
      <c r="MX5" s="387"/>
      <c r="MY5" s="387"/>
      <c r="MZ5" s="387"/>
      <c r="NA5" s="387"/>
      <c r="NB5" s="387"/>
      <c r="NC5" s="387"/>
      <c r="ND5" s="387"/>
      <c r="NE5" s="387"/>
      <c r="NF5" s="387"/>
      <c r="NG5" s="387"/>
      <c r="NH5" s="387"/>
      <c r="NI5" s="387"/>
      <c r="NJ5" s="387"/>
      <c r="NK5" s="387"/>
      <c r="NL5" s="387"/>
      <c r="NM5" s="387"/>
      <c r="NN5" s="387"/>
      <c r="NO5" s="387"/>
      <c r="NP5" s="387"/>
      <c r="NQ5" s="387"/>
      <c r="NR5" s="387"/>
      <c r="NS5" s="387"/>
      <c r="NT5" s="387"/>
      <c r="NU5" s="387"/>
      <c r="NV5" s="387"/>
      <c r="NW5" s="387"/>
      <c r="NX5" s="387"/>
      <c r="NY5" s="387"/>
      <c r="NZ5" s="387"/>
      <c r="OA5" s="387"/>
      <c r="OB5" s="387"/>
      <c r="OC5" s="387"/>
      <c r="OD5" s="387"/>
      <c r="OE5" s="387"/>
      <c r="OF5" s="387"/>
      <c r="OG5" s="387"/>
      <c r="OH5" s="387"/>
      <c r="OI5" s="387"/>
      <c r="OJ5" s="387"/>
      <c r="OK5" s="387"/>
      <c r="OL5" s="387"/>
      <c r="OM5" s="387"/>
      <c r="ON5" s="387"/>
      <c r="OO5" s="387"/>
      <c r="OP5" s="387"/>
      <c r="OQ5" s="387"/>
      <c r="OR5" s="387"/>
      <c r="OS5" s="387"/>
      <c r="OT5" s="387"/>
      <c r="OU5" s="387"/>
      <c r="OV5" s="387"/>
      <c r="OW5" s="387"/>
      <c r="OX5" s="387"/>
      <c r="OY5" s="387"/>
      <c r="OZ5" s="387"/>
      <c r="PA5" s="387"/>
      <c r="PB5" s="387"/>
      <c r="PC5" s="387"/>
      <c r="PD5" s="387"/>
      <c r="PE5" s="387"/>
      <c r="PF5" s="387"/>
      <c r="PG5" s="387"/>
      <c r="PH5" s="387"/>
      <c r="PI5" s="387"/>
      <c r="PJ5" s="387"/>
      <c r="PK5" s="387"/>
      <c r="PL5" s="387"/>
      <c r="PM5" s="387"/>
      <c r="PN5" s="387"/>
      <c r="PO5" s="387"/>
      <c r="PP5" s="387"/>
      <c r="PQ5" s="387"/>
      <c r="PR5" s="387"/>
      <c r="PS5" s="387"/>
      <c r="PT5" s="387"/>
      <c r="PU5" s="387"/>
      <c r="PV5" s="387"/>
      <c r="PW5" s="387"/>
      <c r="PX5" s="387"/>
      <c r="PY5" s="387"/>
      <c r="PZ5" s="387"/>
      <c r="QA5" s="387"/>
      <c r="QB5" s="387"/>
      <c r="QC5" s="387"/>
      <c r="QD5" s="387"/>
      <c r="QE5" s="387"/>
      <c r="QF5" s="387"/>
      <c r="QG5" s="387"/>
      <c r="QH5" s="387"/>
      <c r="QI5" s="387"/>
      <c r="QJ5" s="387"/>
      <c r="QK5" s="387"/>
      <c r="QL5" s="387"/>
      <c r="QM5" s="387"/>
      <c r="QN5" s="387"/>
      <c r="QO5" s="387"/>
      <c r="QP5" s="387"/>
      <c r="QQ5" s="387"/>
      <c r="QR5" s="387"/>
      <c r="QS5" s="387"/>
      <c r="QT5" s="387"/>
      <c r="QU5" s="387"/>
      <c r="QV5" s="387"/>
      <c r="QW5" s="387"/>
      <c r="QX5" s="387"/>
      <c r="QY5" s="387"/>
      <c r="QZ5" s="387"/>
      <c r="RA5" s="387"/>
      <c r="RB5" s="387"/>
      <c r="RC5" s="387"/>
      <c r="RD5" s="387"/>
      <c r="RE5" s="387"/>
      <c r="RF5" s="387"/>
      <c r="RG5" s="387"/>
      <c r="RH5" s="387"/>
      <c r="RI5" s="387"/>
      <c r="RJ5" s="387"/>
      <c r="RK5" s="387"/>
      <c r="RL5" s="387"/>
      <c r="RM5" s="387"/>
      <c r="RN5" s="387"/>
      <c r="RO5" s="387"/>
      <c r="RP5" s="387"/>
      <c r="RQ5" s="387"/>
      <c r="RR5" s="387"/>
      <c r="RS5" s="387"/>
      <c r="RT5" s="387"/>
      <c r="RU5" s="387"/>
      <c r="RV5" s="387"/>
      <c r="RW5" s="387"/>
      <c r="RX5" s="387"/>
      <c r="RY5" s="387"/>
      <c r="RZ5" s="387"/>
      <c r="SA5" s="387"/>
      <c r="SB5" s="387"/>
      <c r="SC5" s="387"/>
      <c r="SD5" s="387"/>
      <c r="SE5" s="387"/>
      <c r="SF5" s="387"/>
      <c r="SG5" s="387"/>
      <c r="SH5" s="387"/>
      <c r="SI5" s="387"/>
      <c r="SJ5" s="387"/>
      <c r="SK5" s="387"/>
      <c r="SL5" s="387"/>
      <c r="SM5" s="387"/>
      <c r="SN5" s="387"/>
      <c r="SO5" s="387"/>
      <c r="SP5" s="387"/>
      <c r="SQ5" s="387"/>
      <c r="SR5" s="387"/>
      <c r="SS5" s="387"/>
      <c r="ST5" s="387"/>
      <c r="SU5" s="387"/>
      <c r="SV5" s="387"/>
      <c r="SW5" s="387"/>
      <c r="SX5" s="387"/>
      <c r="SY5" s="387"/>
      <c r="SZ5" s="387"/>
      <c r="TA5" s="387"/>
      <c r="TB5" s="387"/>
      <c r="TC5" s="387"/>
      <c r="TD5" s="387"/>
      <c r="TE5" s="387"/>
      <c r="TF5" s="387"/>
      <c r="TG5" s="387"/>
      <c r="TH5" s="387"/>
      <c r="TI5" s="387"/>
      <c r="TJ5" s="387"/>
      <c r="TK5" s="387"/>
      <c r="TL5" s="387"/>
      <c r="TM5" s="387"/>
      <c r="TN5" s="387"/>
      <c r="TO5" s="387"/>
      <c r="TP5" s="387"/>
      <c r="TQ5" s="387"/>
      <c r="TR5" s="387"/>
      <c r="TS5" s="387"/>
      <c r="TT5" s="387"/>
      <c r="TU5" s="387"/>
      <c r="TV5" s="387"/>
      <c r="TW5" s="387"/>
      <c r="TX5" s="387"/>
      <c r="TY5" s="387"/>
      <c r="TZ5" s="387"/>
      <c r="UA5" s="387"/>
      <c r="UB5" s="387"/>
      <c r="UC5" s="387"/>
      <c r="UD5" s="387"/>
      <c r="UE5" s="387"/>
      <c r="UF5" s="387"/>
      <c r="UG5" s="387"/>
      <c r="UH5" s="387"/>
      <c r="UI5" s="387"/>
      <c r="UJ5" s="387"/>
      <c r="UK5" s="387"/>
      <c r="UL5" s="387"/>
      <c r="UM5" s="387"/>
      <c r="UN5" s="387"/>
      <c r="UO5" s="387"/>
      <c r="UP5" s="387"/>
      <c r="UQ5" s="387"/>
      <c r="UR5" s="387"/>
      <c r="US5" s="387"/>
      <c r="UT5" s="387"/>
      <c r="UU5" s="387"/>
      <c r="UV5" s="387"/>
      <c r="UW5" s="387"/>
      <c r="UX5" s="387"/>
      <c r="UY5" s="387"/>
      <c r="UZ5" s="387"/>
      <c r="VA5" s="387"/>
      <c r="VB5" s="387"/>
      <c r="VC5" s="387"/>
      <c r="VD5" s="387"/>
      <c r="VE5" s="387"/>
      <c r="VF5" s="387"/>
      <c r="VG5" s="387"/>
      <c r="VH5" s="387"/>
      <c r="VI5" s="387"/>
      <c r="VJ5" s="387"/>
      <c r="VK5" s="387"/>
      <c r="VL5" s="387"/>
      <c r="VM5" s="387"/>
      <c r="VN5" s="387"/>
      <c r="VO5" s="387"/>
      <c r="VP5" s="387"/>
      <c r="VQ5" s="387"/>
      <c r="VR5" s="387"/>
      <c r="VS5" s="387"/>
      <c r="VT5" s="387"/>
      <c r="VU5" s="387"/>
      <c r="VV5" s="387"/>
      <c r="VW5" s="387"/>
      <c r="VX5" s="387"/>
      <c r="VY5" s="387"/>
      <c r="VZ5" s="387"/>
      <c r="WA5" s="387"/>
      <c r="WB5" s="387"/>
      <c r="WC5" s="387"/>
      <c r="WD5" s="387"/>
      <c r="WE5" s="387"/>
      <c r="WF5" s="387"/>
      <c r="WG5" s="387"/>
      <c r="WH5" s="387"/>
      <c r="WI5" s="387"/>
      <c r="WJ5" s="387"/>
      <c r="WK5" s="387"/>
      <c r="WL5" s="387"/>
      <c r="WM5" s="387"/>
      <c r="WN5" s="387"/>
      <c r="WO5" s="387"/>
      <c r="WP5" s="387"/>
      <c r="WQ5" s="387"/>
      <c r="WR5" s="387"/>
      <c r="WS5" s="387"/>
      <c r="WT5" s="387"/>
      <c r="WU5" s="387"/>
      <c r="WV5" s="387"/>
      <c r="WW5" s="387"/>
      <c r="WX5" s="387"/>
      <c r="WY5" s="387"/>
      <c r="WZ5" s="387"/>
      <c r="XA5" s="387"/>
      <c r="XB5" s="387"/>
      <c r="XC5" s="387"/>
      <c r="XD5" s="387"/>
      <c r="XE5" s="387"/>
      <c r="XF5" s="387"/>
      <c r="XG5" s="387"/>
      <c r="XH5" s="387"/>
      <c r="XI5" s="387"/>
      <c r="XJ5" s="387"/>
      <c r="XK5" s="387"/>
      <c r="XL5" s="387"/>
      <c r="XM5" s="387"/>
      <c r="XN5" s="387"/>
      <c r="XO5" s="387"/>
      <c r="XP5" s="387"/>
      <c r="XQ5" s="387"/>
      <c r="XR5" s="387"/>
      <c r="XS5" s="387"/>
      <c r="XT5" s="387"/>
      <c r="XU5" s="387"/>
      <c r="XV5" s="387"/>
      <c r="XW5" s="387"/>
      <c r="XX5" s="387"/>
      <c r="XY5" s="387"/>
      <c r="XZ5" s="387"/>
      <c r="YA5" s="387"/>
      <c r="YB5" s="387"/>
      <c r="YC5" s="387"/>
      <c r="YD5" s="387"/>
      <c r="YE5" s="387"/>
      <c r="YF5" s="387"/>
      <c r="YG5" s="387"/>
      <c r="YH5" s="387"/>
      <c r="YI5" s="387"/>
      <c r="YJ5" s="387"/>
      <c r="YK5" s="387"/>
      <c r="YL5" s="387"/>
      <c r="YM5" s="387"/>
      <c r="YN5" s="387"/>
      <c r="YO5" s="387"/>
      <c r="YP5" s="387"/>
      <c r="YQ5" s="387"/>
      <c r="YR5" s="387"/>
      <c r="YS5" s="387"/>
      <c r="YT5" s="387"/>
      <c r="YU5" s="387"/>
      <c r="YV5" s="387"/>
      <c r="YW5" s="387"/>
      <c r="YX5" s="387"/>
      <c r="YY5" s="387"/>
      <c r="YZ5" s="387"/>
      <c r="ZA5" s="387"/>
      <c r="ZB5" s="387"/>
      <c r="ZC5" s="387"/>
      <c r="ZD5" s="387"/>
      <c r="ZE5" s="387"/>
      <c r="ZF5" s="387"/>
      <c r="ZG5" s="387"/>
      <c r="ZH5" s="387"/>
      <c r="ZI5" s="387"/>
      <c r="ZJ5" s="387"/>
      <c r="ZK5" s="387"/>
      <c r="ZL5" s="387"/>
      <c r="ZM5" s="387"/>
      <c r="ZN5" s="387"/>
      <c r="ZO5" s="387"/>
      <c r="ZP5" s="387"/>
      <c r="ZQ5" s="387"/>
      <c r="ZR5" s="387"/>
      <c r="ZS5" s="387"/>
      <c r="ZT5" s="387"/>
      <c r="ZU5" s="387"/>
      <c r="ZV5" s="387"/>
      <c r="ZW5" s="387"/>
      <c r="ZX5" s="387"/>
      <c r="ZY5" s="387"/>
      <c r="ZZ5" s="387"/>
      <c r="AAA5" s="387"/>
      <c r="AAB5" s="387"/>
      <c r="AAC5" s="387"/>
      <c r="AAD5" s="387"/>
      <c r="AAE5" s="387"/>
      <c r="AAF5" s="387"/>
      <c r="AAG5" s="387"/>
      <c r="AAH5" s="387"/>
      <c r="AAI5" s="387"/>
      <c r="AAJ5" s="387"/>
      <c r="AAK5" s="387"/>
      <c r="AAL5" s="387"/>
      <c r="AAM5" s="387"/>
      <c r="AAN5" s="387"/>
      <c r="AAO5" s="387"/>
      <c r="AAP5" s="387"/>
      <c r="AAQ5" s="387"/>
      <c r="AAR5" s="387"/>
      <c r="AAS5" s="387"/>
      <c r="AAT5" s="387"/>
      <c r="AAU5" s="387"/>
      <c r="AAV5" s="387"/>
      <c r="AAW5" s="387"/>
      <c r="AAX5" s="387"/>
      <c r="AAY5" s="387"/>
      <c r="AAZ5" s="387"/>
      <c r="ABA5" s="387"/>
      <c r="ABB5" s="387"/>
      <c r="ABC5" s="387"/>
      <c r="ABD5" s="387"/>
      <c r="ABE5" s="387"/>
      <c r="ABF5" s="387"/>
      <c r="ABG5" s="387"/>
      <c r="ABH5" s="387"/>
      <c r="ABI5" s="387"/>
      <c r="ABJ5" s="387"/>
      <c r="ABK5" s="387"/>
      <c r="ABL5" s="387"/>
      <c r="ABM5" s="387"/>
      <c r="ABN5" s="387"/>
      <c r="ABO5" s="387"/>
      <c r="ABP5" s="387"/>
      <c r="ABQ5" s="387"/>
      <c r="ABR5" s="387"/>
      <c r="ABS5" s="387"/>
      <c r="ABT5" s="387"/>
      <c r="ABU5" s="387"/>
      <c r="ABV5" s="387"/>
      <c r="ABW5" s="387"/>
      <c r="ABX5" s="387"/>
      <c r="ABY5" s="387"/>
      <c r="ABZ5" s="387"/>
      <c r="ACA5" s="387"/>
      <c r="ACB5" s="387"/>
      <c r="ACC5" s="387"/>
      <c r="ACD5" s="387"/>
      <c r="ACE5" s="387"/>
      <c r="ACF5" s="387"/>
      <c r="ACG5" s="387"/>
      <c r="ACH5" s="387"/>
      <c r="ACI5" s="387"/>
      <c r="ACJ5" s="387"/>
      <c r="ACK5" s="387"/>
      <c r="ACL5" s="387"/>
      <c r="ACM5" s="387"/>
      <c r="ACN5" s="387"/>
      <c r="ACO5" s="387"/>
      <c r="ACP5" s="387"/>
      <c r="ACQ5" s="387"/>
      <c r="ACR5" s="387"/>
      <c r="ACS5" s="387"/>
      <c r="ACT5" s="387"/>
      <c r="ACU5" s="387"/>
      <c r="ACV5" s="387"/>
      <c r="ACW5" s="387"/>
      <c r="ACX5" s="387"/>
      <c r="ACY5" s="387"/>
      <c r="ACZ5" s="387"/>
      <c r="ADA5" s="387"/>
      <c r="ADB5" s="387"/>
      <c r="ADC5" s="387"/>
      <c r="ADD5" s="387"/>
      <c r="ADE5" s="387"/>
      <c r="ADF5" s="387"/>
      <c r="ADG5" s="387"/>
      <c r="ADH5" s="387"/>
      <c r="ADI5" s="387"/>
      <c r="ADJ5" s="387"/>
      <c r="ADK5" s="387"/>
      <c r="ADL5" s="387"/>
      <c r="ADM5" s="387"/>
      <c r="ADN5" s="387"/>
      <c r="ADO5" s="387"/>
      <c r="ADP5" s="387"/>
      <c r="ADQ5" s="387"/>
      <c r="ADR5" s="387"/>
      <c r="ADS5" s="387"/>
      <c r="ADT5" s="387"/>
      <c r="ADU5" s="387"/>
      <c r="ADV5" s="387"/>
      <c r="ADW5" s="387"/>
      <c r="ADX5" s="387"/>
      <c r="ADY5" s="387"/>
      <c r="ADZ5" s="387"/>
      <c r="AEA5" s="387"/>
      <c r="AEB5" s="387"/>
      <c r="AEC5" s="387"/>
      <c r="AED5" s="387"/>
      <c r="AEE5" s="387"/>
      <c r="AEF5" s="387"/>
      <c r="AEG5" s="387"/>
      <c r="AEH5" s="387"/>
      <c r="AEI5" s="387"/>
      <c r="AEJ5" s="387"/>
      <c r="AEK5" s="387"/>
      <c r="AEL5" s="387"/>
      <c r="AEM5" s="387"/>
      <c r="AEN5" s="387"/>
      <c r="AEO5" s="387"/>
      <c r="AEP5" s="387"/>
      <c r="AEQ5" s="387"/>
      <c r="AER5" s="387"/>
      <c r="AES5" s="387"/>
      <c r="AET5" s="387"/>
      <c r="AEU5" s="387"/>
      <c r="AEV5" s="387"/>
      <c r="AEW5" s="387"/>
      <c r="AEX5" s="387"/>
      <c r="AEY5" s="387"/>
      <c r="AEZ5" s="387"/>
      <c r="AFA5" s="387"/>
      <c r="AFB5" s="387"/>
      <c r="AFC5" s="387"/>
      <c r="AFD5" s="387"/>
      <c r="AFE5" s="387"/>
      <c r="AFF5" s="387"/>
      <c r="AFG5" s="387"/>
      <c r="AFH5" s="387"/>
      <c r="AFI5" s="387"/>
      <c r="AFJ5" s="387"/>
      <c r="AFK5" s="387"/>
      <c r="AFL5" s="387"/>
      <c r="AFM5" s="387"/>
      <c r="AFN5" s="387"/>
      <c r="AFO5" s="387"/>
      <c r="AFP5" s="387"/>
      <c r="AFQ5" s="387"/>
      <c r="AFR5" s="387"/>
      <c r="AFS5" s="387"/>
      <c r="AFT5" s="387"/>
      <c r="AFU5" s="387"/>
      <c r="AFV5" s="387"/>
      <c r="AFW5" s="387"/>
      <c r="AFX5" s="387"/>
      <c r="AFY5" s="387"/>
      <c r="AFZ5" s="387"/>
      <c r="AGA5" s="387"/>
      <c r="AGB5" s="387"/>
      <c r="AGC5" s="387"/>
      <c r="AGD5" s="387"/>
      <c r="AGE5" s="387"/>
      <c r="AGF5" s="387"/>
      <c r="AGG5" s="387"/>
      <c r="AGH5" s="387"/>
      <c r="AGI5" s="387"/>
      <c r="AGJ5" s="387"/>
      <c r="AGK5" s="387"/>
      <c r="AGL5" s="387"/>
      <c r="AGM5" s="387"/>
      <c r="AGN5" s="387"/>
      <c r="AGO5" s="387"/>
      <c r="AGP5" s="387"/>
      <c r="AGQ5" s="387"/>
      <c r="AGR5" s="387"/>
      <c r="AGS5" s="387"/>
      <c r="AGT5" s="387"/>
      <c r="AGU5" s="387"/>
      <c r="AGV5" s="387"/>
      <c r="AGW5" s="387"/>
      <c r="AGX5" s="387"/>
      <c r="AGY5" s="387"/>
      <c r="AGZ5" s="387"/>
      <c r="AHA5" s="387"/>
      <c r="AHB5" s="387"/>
      <c r="AHC5" s="387"/>
      <c r="AHD5" s="387"/>
      <c r="AHE5" s="387"/>
      <c r="AHF5" s="387"/>
      <c r="AHG5" s="387"/>
      <c r="AHH5" s="387"/>
      <c r="AHI5" s="387"/>
      <c r="AHJ5" s="387"/>
      <c r="AHK5" s="387"/>
      <c r="AHL5" s="387"/>
      <c r="AHM5" s="387"/>
      <c r="AHN5" s="387"/>
      <c r="AHO5" s="387"/>
      <c r="AHP5" s="387"/>
      <c r="AHQ5" s="387"/>
      <c r="AHR5" s="387"/>
      <c r="AHS5" s="387"/>
      <c r="AHT5" s="387"/>
      <c r="AHU5" s="387"/>
      <c r="AHV5" s="387"/>
      <c r="AHW5" s="387"/>
      <c r="AHX5" s="387"/>
      <c r="AHY5" s="387"/>
      <c r="AHZ5" s="387"/>
      <c r="AIA5" s="387"/>
      <c r="AIB5" s="387"/>
      <c r="AIC5" s="387"/>
      <c r="AID5" s="387"/>
      <c r="AIE5" s="387"/>
      <c r="AIF5" s="387"/>
      <c r="AIG5" s="387"/>
      <c r="AIH5" s="387"/>
      <c r="AII5" s="387"/>
      <c r="AIJ5" s="387"/>
      <c r="AIK5" s="387"/>
      <c r="AIL5" s="387"/>
      <c r="AIM5" s="387"/>
      <c r="AIN5" s="387"/>
      <c r="AIO5" s="387"/>
      <c r="AIP5" s="387"/>
      <c r="AIQ5" s="387"/>
      <c r="AIR5" s="387"/>
      <c r="AIS5" s="387"/>
      <c r="AIT5" s="387"/>
      <c r="AIU5" s="387"/>
      <c r="AIV5" s="387"/>
      <c r="AIW5" s="387"/>
      <c r="AIX5" s="387"/>
      <c r="AIY5" s="387"/>
      <c r="AIZ5" s="387"/>
      <c r="AJA5" s="387"/>
      <c r="AJB5" s="387"/>
      <c r="AJC5" s="387"/>
      <c r="AJD5" s="387"/>
      <c r="AJE5" s="387"/>
      <c r="AJF5" s="387"/>
      <c r="AJG5" s="387"/>
      <c r="AJH5" s="387"/>
      <c r="AJI5" s="387"/>
      <c r="AJJ5" s="387"/>
      <c r="AJK5" s="387"/>
      <c r="AJL5" s="387"/>
      <c r="AJM5" s="387"/>
      <c r="AJN5" s="387"/>
      <c r="AJO5" s="387"/>
      <c r="AJP5" s="387"/>
      <c r="AJQ5" s="387"/>
      <c r="AJR5" s="387"/>
      <c r="AJS5" s="387"/>
      <c r="AJT5" s="387"/>
      <c r="AJU5" s="387"/>
      <c r="AJV5" s="387"/>
      <c r="AJW5" s="387"/>
      <c r="AJX5" s="387"/>
      <c r="AJY5" s="387"/>
      <c r="AJZ5" s="387"/>
      <c r="AKA5" s="387"/>
      <c r="AKB5" s="387"/>
      <c r="AKC5" s="387"/>
      <c r="AKD5" s="387"/>
      <c r="AKE5" s="387"/>
      <c r="AKF5" s="387"/>
      <c r="AKG5" s="387"/>
      <c r="AKH5" s="387"/>
      <c r="AKI5" s="387"/>
      <c r="AKJ5" s="387"/>
      <c r="AKK5" s="387"/>
      <c r="AKL5" s="387"/>
      <c r="AKM5" s="387"/>
      <c r="AKN5" s="387"/>
      <c r="AKO5" s="387"/>
      <c r="AKP5" s="387"/>
      <c r="AKQ5" s="387"/>
      <c r="AKR5" s="387"/>
      <c r="AKS5" s="387"/>
      <c r="AKT5" s="387"/>
      <c r="AKU5" s="387"/>
      <c r="AKV5" s="387"/>
      <c r="AKW5" s="387"/>
      <c r="AKX5" s="387"/>
      <c r="AKY5" s="387"/>
      <c r="AKZ5" s="387"/>
      <c r="ALA5" s="387"/>
      <c r="ALB5" s="387"/>
      <c r="ALC5" s="387"/>
      <c r="ALD5" s="387"/>
      <c r="ALE5" s="387"/>
      <c r="ALF5" s="387"/>
      <c r="ALG5" s="387"/>
      <c r="ALH5" s="387"/>
      <c r="ALI5" s="387"/>
      <c r="ALJ5" s="387"/>
      <c r="ALK5" s="387"/>
      <c r="ALL5" s="387"/>
      <c r="ALM5" s="387"/>
      <c r="ALN5" s="387"/>
      <c r="ALO5" s="387"/>
      <c r="ALP5" s="387"/>
      <c r="ALQ5" s="387"/>
      <c r="ALR5" s="387"/>
      <c r="ALS5" s="387"/>
      <c r="ALT5" s="387"/>
      <c r="ALU5" s="387"/>
      <c r="ALV5" s="387"/>
      <c r="ALW5" s="387"/>
      <c r="ALX5" s="387"/>
      <c r="ALY5" s="387"/>
      <c r="ALZ5" s="387"/>
      <c r="AMA5" s="387"/>
      <c r="AMB5" s="387"/>
      <c r="AMC5" s="387"/>
      <c r="AMD5" s="387"/>
      <c r="AME5" s="387"/>
      <c r="AMF5" s="387"/>
      <c r="AMG5" s="387"/>
      <c r="AMH5" s="387"/>
      <c r="AMI5" s="387"/>
      <c r="AMJ5" s="387"/>
    </row>
    <row r="6" spans="1:1024" ht="33.75" customHeight="1">
      <c r="A6" s="394" t="s">
        <v>190</v>
      </c>
      <c r="B6" s="394"/>
      <c r="C6" s="395" t="s">
        <v>191</v>
      </c>
      <c r="D6" s="395"/>
      <c r="E6" s="395"/>
      <c r="F6" s="395"/>
      <c r="G6" s="395"/>
      <c r="H6" s="395"/>
      <c r="I6" s="396" t="s">
        <v>192</v>
      </c>
      <c r="J6" s="396"/>
      <c r="K6" s="396"/>
      <c r="L6" s="396"/>
      <c r="M6" s="396"/>
      <c r="N6" s="396"/>
      <c r="O6" s="396"/>
      <c r="P6" s="396"/>
      <c r="Q6" s="396"/>
      <c r="R6" s="396"/>
      <c r="S6" s="396"/>
      <c r="T6" s="396"/>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c r="EB6" s="387"/>
      <c r="EC6" s="387"/>
      <c r="ED6" s="387"/>
      <c r="EE6" s="387"/>
      <c r="EF6" s="387"/>
      <c r="EG6" s="387"/>
      <c r="EH6" s="387"/>
      <c r="EI6" s="387"/>
      <c r="EJ6" s="387"/>
      <c r="EK6" s="387"/>
      <c r="EL6" s="387"/>
      <c r="EM6" s="387"/>
      <c r="EN6" s="387"/>
      <c r="EO6" s="387"/>
      <c r="EP6" s="387"/>
      <c r="EQ6" s="387"/>
      <c r="ER6" s="387"/>
      <c r="ES6" s="387"/>
      <c r="ET6" s="387"/>
      <c r="EU6" s="387"/>
      <c r="EV6" s="387"/>
      <c r="EW6" s="387"/>
      <c r="EX6" s="387"/>
      <c r="EY6" s="387"/>
      <c r="EZ6" s="387"/>
      <c r="FA6" s="387"/>
      <c r="FB6" s="387"/>
      <c r="FC6" s="387"/>
      <c r="FD6" s="387"/>
      <c r="FE6" s="387"/>
      <c r="FF6" s="387"/>
      <c r="FG6" s="387"/>
      <c r="FH6" s="387"/>
      <c r="FI6" s="387"/>
      <c r="FJ6" s="387"/>
      <c r="FK6" s="387"/>
      <c r="FL6" s="387"/>
      <c r="FM6" s="387"/>
      <c r="FN6" s="387"/>
      <c r="FO6" s="387"/>
      <c r="FP6" s="387"/>
      <c r="FQ6" s="387"/>
      <c r="FR6" s="387"/>
      <c r="FS6" s="387"/>
      <c r="FT6" s="387"/>
      <c r="FU6" s="387"/>
      <c r="FV6" s="387"/>
      <c r="FW6" s="387"/>
      <c r="FX6" s="387"/>
      <c r="FY6" s="387"/>
      <c r="FZ6" s="387"/>
      <c r="GA6" s="387"/>
      <c r="GB6" s="387"/>
      <c r="GC6" s="387"/>
      <c r="GD6" s="387"/>
      <c r="GE6" s="387"/>
      <c r="GF6" s="387"/>
      <c r="GG6" s="387"/>
      <c r="GH6" s="387"/>
      <c r="GI6" s="387"/>
      <c r="GJ6" s="387"/>
      <c r="GK6" s="387"/>
      <c r="GL6" s="387"/>
      <c r="GM6" s="387"/>
      <c r="GN6" s="387"/>
      <c r="GO6" s="387"/>
      <c r="GP6" s="387"/>
      <c r="GQ6" s="387"/>
      <c r="GR6" s="387"/>
      <c r="GS6" s="387"/>
      <c r="GT6" s="387"/>
      <c r="GU6" s="387"/>
      <c r="GV6" s="387"/>
      <c r="GW6" s="387"/>
      <c r="GX6" s="387"/>
      <c r="GY6" s="387"/>
      <c r="GZ6" s="387"/>
      <c r="HA6" s="387"/>
      <c r="HB6" s="387"/>
      <c r="HC6" s="387"/>
      <c r="HD6" s="387"/>
      <c r="HE6" s="387"/>
      <c r="HF6" s="387"/>
      <c r="HG6" s="387"/>
      <c r="HH6" s="387"/>
      <c r="HI6" s="387"/>
      <c r="HJ6" s="387"/>
      <c r="HK6" s="387"/>
      <c r="HL6" s="387"/>
      <c r="HM6" s="387"/>
      <c r="HN6" s="387"/>
      <c r="HO6" s="387"/>
      <c r="HP6" s="387"/>
      <c r="HQ6" s="387"/>
      <c r="HR6" s="387"/>
      <c r="HS6" s="387"/>
      <c r="HT6" s="387"/>
      <c r="HU6" s="387"/>
      <c r="HV6" s="387"/>
      <c r="HW6" s="387"/>
      <c r="HX6" s="387"/>
      <c r="HY6" s="387"/>
      <c r="HZ6" s="387"/>
      <c r="IA6" s="387"/>
      <c r="IB6" s="387"/>
      <c r="IC6" s="387"/>
      <c r="ID6" s="387"/>
      <c r="IE6" s="387"/>
      <c r="IF6" s="387"/>
      <c r="IG6" s="387"/>
      <c r="IH6" s="387"/>
      <c r="II6" s="387"/>
      <c r="IJ6" s="387"/>
      <c r="IK6" s="387"/>
      <c r="IL6" s="387"/>
      <c r="IM6" s="387"/>
      <c r="IN6" s="387"/>
      <c r="IO6" s="387"/>
      <c r="IP6" s="387"/>
      <c r="IQ6" s="387"/>
      <c r="IR6" s="387"/>
      <c r="IS6" s="387"/>
      <c r="IT6" s="387"/>
      <c r="IU6" s="387"/>
      <c r="IV6" s="387"/>
      <c r="IW6" s="387"/>
      <c r="IX6" s="387"/>
      <c r="IY6" s="387"/>
      <c r="IZ6" s="387"/>
      <c r="JA6" s="387"/>
      <c r="JB6" s="387"/>
      <c r="JC6" s="387"/>
      <c r="JD6" s="387"/>
      <c r="JE6" s="387"/>
      <c r="JF6" s="387"/>
      <c r="JG6" s="387"/>
      <c r="JH6" s="387"/>
      <c r="JI6" s="387"/>
      <c r="JJ6" s="387"/>
      <c r="JK6" s="387"/>
      <c r="JL6" s="387"/>
      <c r="JM6" s="387"/>
      <c r="JN6" s="387"/>
      <c r="JO6" s="387"/>
      <c r="JP6" s="387"/>
      <c r="JQ6" s="387"/>
      <c r="JR6" s="387"/>
      <c r="JS6" s="387"/>
      <c r="JT6" s="387"/>
      <c r="JU6" s="387"/>
      <c r="JV6" s="387"/>
      <c r="JW6" s="387"/>
      <c r="JX6" s="387"/>
      <c r="JY6" s="387"/>
      <c r="JZ6" s="387"/>
      <c r="KA6" s="387"/>
      <c r="KB6" s="387"/>
      <c r="KC6" s="387"/>
      <c r="KD6" s="387"/>
      <c r="KE6" s="387"/>
      <c r="KF6" s="387"/>
      <c r="KG6" s="387"/>
      <c r="KH6" s="387"/>
      <c r="KI6" s="387"/>
      <c r="KJ6" s="387"/>
      <c r="KK6" s="387"/>
      <c r="KL6" s="387"/>
      <c r="KM6" s="387"/>
      <c r="KN6" s="387"/>
      <c r="KO6" s="387"/>
      <c r="KP6" s="387"/>
      <c r="KQ6" s="387"/>
      <c r="KR6" s="387"/>
      <c r="KS6" s="387"/>
      <c r="KT6" s="387"/>
      <c r="KU6" s="387"/>
      <c r="KV6" s="387"/>
      <c r="KW6" s="387"/>
      <c r="KX6" s="387"/>
      <c r="KY6" s="387"/>
      <c r="KZ6" s="387"/>
      <c r="LA6" s="387"/>
      <c r="LB6" s="387"/>
      <c r="LC6" s="387"/>
      <c r="LD6" s="387"/>
      <c r="LE6" s="387"/>
      <c r="LF6" s="387"/>
      <c r="LG6" s="387"/>
      <c r="LH6" s="387"/>
      <c r="LI6" s="387"/>
      <c r="LJ6" s="387"/>
      <c r="LK6" s="387"/>
      <c r="LL6" s="387"/>
      <c r="LM6" s="387"/>
      <c r="LN6" s="387"/>
      <c r="LO6" s="387"/>
      <c r="LP6" s="387"/>
      <c r="LQ6" s="387"/>
      <c r="LR6" s="387"/>
      <c r="LS6" s="387"/>
      <c r="LT6" s="387"/>
      <c r="LU6" s="387"/>
      <c r="LV6" s="387"/>
      <c r="LW6" s="387"/>
      <c r="LX6" s="387"/>
      <c r="LY6" s="387"/>
      <c r="LZ6" s="387"/>
      <c r="MA6" s="387"/>
      <c r="MB6" s="387"/>
      <c r="MC6" s="387"/>
      <c r="MD6" s="387"/>
      <c r="ME6" s="387"/>
      <c r="MF6" s="387"/>
      <c r="MG6" s="387"/>
      <c r="MH6" s="387"/>
      <c r="MI6" s="387"/>
      <c r="MJ6" s="387"/>
      <c r="MK6" s="387"/>
      <c r="ML6" s="387"/>
      <c r="MM6" s="387"/>
      <c r="MN6" s="387"/>
      <c r="MO6" s="387"/>
      <c r="MP6" s="387"/>
      <c r="MQ6" s="387"/>
      <c r="MR6" s="387"/>
      <c r="MS6" s="387"/>
      <c r="MT6" s="387"/>
      <c r="MU6" s="387"/>
      <c r="MV6" s="387"/>
      <c r="MW6" s="387"/>
      <c r="MX6" s="387"/>
      <c r="MY6" s="387"/>
      <c r="MZ6" s="387"/>
      <c r="NA6" s="387"/>
      <c r="NB6" s="387"/>
      <c r="NC6" s="387"/>
      <c r="ND6" s="387"/>
      <c r="NE6" s="387"/>
      <c r="NF6" s="387"/>
      <c r="NG6" s="387"/>
      <c r="NH6" s="387"/>
      <c r="NI6" s="387"/>
      <c r="NJ6" s="387"/>
      <c r="NK6" s="387"/>
      <c r="NL6" s="387"/>
      <c r="NM6" s="387"/>
      <c r="NN6" s="387"/>
      <c r="NO6" s="387"/>
      <c r="NP6" s="387"/>
      <c r="NQ6" s="387"/>
      <c r="NR6" s="387"/>
      <c r="NS6" s="387"/>
      <c r="NT6" s="387"/>
      <c r="NU6" s="387"/>
      <c r="NV6" s="387"/>
      <c r="NW6" s="387"/>
      <c r="NX6" s="387"/>
      <c r="NY6" s="387"/>
      <c r="NZ6" s="387"/>
      <c r="OA6" s="387"/>
      <c r="OB6" s="387"/>
      <c r="OC6" s="387"/>
      <c r="OD6" s="387"/>
      <c r="OE6" s="387"/>
      <c r="OF6" s="387"/>
      <c r="OG6" s="387"/>
      <c r="OH6" s="387"/>
      <c r="OI6" s="387"/>
      <c r="OJ6" s="387"/>
      <c r="OK6" s="387"/>
      <c r="OL6" s="387"/>
      <c r="OM6" s="387"/>
      <c r="ON6" s="387"/>
      <c r="OO6" s="387"/>
      <c r="OP6" s="387"/>
      <c r="OQ6" s="387"/>
      <c r="OR6" s="387"/>
      <c r="OS6" s="387"/>
      <c r="OT6" s="387"/>
      <c r="OU6" s="387"/>
      <c r="OV6" s="387"/>
      <c r="OW6" s="387"/>
      <c r="OX6" s="387"/>
      <c r="OY6" s="387"/>
      <c r="OZ6" s="387"/>
      <c r="PA6" s="387"/>
      <c r="PB6" s="387"/>
      <c r="PC6" s="387"/>
      <c r="PD6" s="387"/>
      <c r="PE6" s="387"/>
      <c r="PF6" s="387"/>
      <c r="PG6" s="387"/>
      <c r="PH6" s="387"/>
      <c r="PI6" s="387"/>
      <c r="PJ6" s="387"/>
      <c r="PK6" s="387"/>
      <c r="PL6" s="387"/>
      <c r="PM6" s="387"/>
      <c r="PN6" s="387"/>
      <c r="PO6" s="387"/>
      <c r="PP6" s="387"/>
      <c r="PQ6" s="387"/>
      <c r="PR6" s="387"/>
      <c r="PS6" s="387"/>
      <c r="PT6" s="387"/>
      <c r="PU6" s="387"/>
      <c r="PV6" s="387"/>
      <c r="PW6" s="387"/>
      <c r="PX6" s="387"/>
      <c r="PY6" s="387"/>
      <c r="PZ6" s="387"/>
      <c r="QA6" s="387"/>
      <c r="QB6" s="387"/>
      <c r="QC6" s="387"/>
      <c r="QD6" s="387"/>
      <c r="QE6" s="387"/>
      <c r="QF6" s="387"/>
      <c r="QG6" s="387"/>
      <c r="QH6" s="387"/>
      <c r="QI6" s="387"/>
      <c r="QJ6" s="387"/>
      <c r="QK6" s="387"/>
      <c r="QL6" s="387"/>
      <c r="QM6" s="387"/>
      <c r="QN6" s="387"/>
      <c r="QO6" s="387"/>
      <c r="QP6" s="387"/>
      <c r="QQ6" s="387"/>
      <c r="QR6" s="387"/>
      <c r="QS6" s="387"/>
      <c r="QT6" s="387"/>
      <c r="QU6" s="387"/>
      <c r="QV6" s="387"/>
      <c r="QW6" s="387"/>
      <c r="QX6" s="387"/>
      <c r="QY6" s="387"/>
      <c r="QZ6" s="387"/>
      <c r="RA6" s="387"/>
      <c r="RB6" s="387"/>
      <c r="RC6" s="387"/>
      <c r="RD6" s="387"/>
      <c r="RE6" s="387"/>
      <c r="RF6" s="387"/>
      <c r="RG6" s="387"/>
      <c r="RH6" s="387"/>
      <c r="RI6" s="387"/>
      <c r="RJ6" s="387"/>
      <c r="RK6" s="387"/>
      <c r="RL6" s="387"/>
      <c r="RM6" s="387"/>
      <c r="RN6" s="387"/>
      <c r="RO6" s="387"/>
      <c r="RP6" s="387"/>
      <c r="RQ6" s="387"/>
      <c r="RR6" s="387"/>
      <c r="RS6" s="387"/>
      <c r="RT6" s="387"/>
      <c r="RU6" s="387"/>
      <c r="RV6" s="387"/>
      <c r="RW6" s="387"/>
      <c r="RX6" s="387"/>
      <c r="RY6" s="387"/>
      <c r="RZ6" s="387"/>
      <c r="SA6" s="387"/>
      <c r="SB6" s="387"/>
      <c r="SC6" s="387"/>
      <c r="SD6" s="387"/>
      <c r="SE6" s="387"/>
      <c r="SF6" s="387"/>
      <c r="SG6" s="387"/>
      <c r="SH6" s="387"/>
      <c r="SI6" s="387"/>
      <c r="SJ6" s="387"/>
      <c r="SK6" s="387"/>
      <c r="SL6" s="387"/>
      <c r="SM6" s="387"/>
      <c r="SN6" s="387"/>
      <c r="SO6" s="387"/>
      <c r="SP6" s="387"/>
      <c r="SQ6" s="387"/>
      <c r="SR6" s="387"/>
      <c r="SS6" s="387"/>
      <c r="ST6" s="387"/>
      <c r="SU6" s="387"/>
      <c r="SV6" s="387"/>
      <c r="SW6" s="387"/>
      <c r="SX6" s="387"/>
      <c r="SY6" s="387"/>
      <c r="SZ6" s="387"/>
      <c r="TA6" s="387"/>
      <c r="TB6" s="387"/>
      <c r="TC6" s="387"/>
      <c r="TD6" s="387"/>
      <c r="TE6" s="387"/>
      <c r="TF6" s="387"/>
      <c r="TG6" s="387"/>
      <c r="TH6" s="387"/>
      <c r="TI6" s="387"/>
      <c r="TJ6" s="387"/>
      <c r="TK6" s="387"/>
      <c r="TL6" s="387"/>
      <c r="TM6" s="387"/>
      <c r="TN6" s="387"/>
      <c r="TO6" s="387"/>
      <c r="TP6" s="387"/>
      <c r="TQ6" s="387"/>
      <c r="TR6" s="387"/>
      <c r="TS6" s="387"/>
      <c r="TT6" s="387"/>
      <c r="TU6" s="387"/>
      <c r="TV6" s="387"/>
      <c r="TW6" s="387"/>
      <c r="TX6" s="387"/>
      <c r="TY6" s="387"/>
      <c r="TZ6" s="387"/>
      <c r="UA6" s="387"/>
      <c r="UB6" s="387"/>
      <c r="UC6" s="387"/>
      <c r="UD6" s="387"/>
      <c r="UE6" s="387"/>
      <c r="UF6" s="387"/>
      <c r="UG6" s="387"/>
      <c r="UH6" s="387"/>
      <c r="UI6" s="387"/>
      <c r="UJ6" s="387"/>
      <c r="UK6" s="387"/>
      <c r="UL6" s="387"/>
      <c r="UM6" s="387"/>
      <c r="UN6" s="387"/>
      <c r="UO6" s="387"/>
      <c r="UP6" s="387"/>
      <c r="UQ6" s="387"/>
      <c r="UR6" s="387"/>
      <c r="US6" s="387"/>
      <c r="UT6" s="387"/>
      <c r="UU6" s="387"/>
      <c r="UV6" s="387"/>
      <c r="UW6" s="387"/>
      <c r="UX6" s="387"/>
      <c r="UY6" s="387"/>
      <c r="UZ6" s="387"/>
      <c r="VA6" s="387"/>
      <c r="VB6" s="387"/>
      <c r="VC6" s="387"/>
      <c r="VD6" s="387"/>
      <c r="VE6" s="387"/>
      <c r="VF6" s="387"/>
      <c r="VG6" s="387"/>
      <c r="VH6" s="387"/>
      <c r="VI6" s="387"/>
      <c r="VJ6" s="387"/>
      <c r="VK6" s="387"/>
      <c r="VL6" s="387"/>
      <c r="VM6" s="387"/>
      <c r="VN6" s="387"/>
      <c r="VO6" s="387"/>
      <c r="VP6" s="387"/>
      <c r="VQ6" s="387"/>
      <c r="VR6" s="387"/>
      <c r="VS6" s="387"/>
      <c r="VT6" s="387"/>
      <c r="VU6" s="387"/>
      <c r="VV6" s="387"/>
      <c r="VW6" s="387"/>
      <c r="VX6" s="387"/>
      <c r="VY6" s="387"/>
      <c r="VZ6" s="387"/>
      <c r="WA6" s="387"/>
      <c r="WB6" s="387"/>
      <c r="WC6" s="387"/>
      <c r="WD6" s="387"/>
      <c r="WE6" s="387"/>
      <c r="WF6" s="387"/>
      <c r="WG6" s="387"/>
      <c r="WH6" s="387"/>
      <c r="WI6" s="387"/>
      <c r="WJ6" s="387"/>
      <c r="WK6" s="387"/>
      <c r="WL6" s="387"/>
      <c r="WM6" s="387"/>
      <c r="WN6" s="387"/>
      <c r="WO6" s="387"/>
      <c r="WP6" s="387"/>
      <c r="WQ6" s="387"/>
      <c r="WR6" s="387"/>
      <c r="WS6" s="387"/>
      <c r="WT6" s="387"/>
      <c r="WU6" s="387"/>
      <c r="WV6" s="387"/>
      <c r="WW6" s="387"/>
      <c r="WX6" s="387"/>
      <c r="WY6" s="387"/>
      <c r="WZ6" s="387"/>
      <c r="XA6" s="387"/>
      <c r="XB6" s="387"/>
      <c r="XC6" s="387"/>
      <c r="XD6" s="387"/>
      <c r="XE6" s="387"/>
      <c r="XF6" s="387"/>
      <c r="XG6" s="387"/>
      <c r="XH6" s="387"/>
      <c r="XI6" s="387"/>
      <c r="XJ6" s="387"/>
      <c r="XK6" s="387"/>
      <c r="XL6" s="387"/>
      <c r="XM6" s="387"/>
      <c r="XN6" s="387"/>
      <c r="XO6" s="387"/>
      <c r="XP6" s="387"/>
      <c r="XQ6" s="387"/>
      <c r="XR6" s="387"/>
      <c r="XS6" s="387"/>
      <c r="XT6" s="387"/>
      <c r="XU6" s="387"/>
      <c r="XV6" s="387"/>
      <c r="XW6" s="387"/>
      <c r="XX6" s="387"/>
      <c r="XY6" s="387"/>
      <c r="XZ6" s="387"/>
      <c r="YA6" s="387"/>
      <c r="YB6" s="387"/>
      <c r="YC6" s="387"/>
      <c r="YD6" s="387"/>
      <c r="YE6" s="387"/>
      <c r="YF6" s="387"/>
      <c r="YG6" s="387"/>
      <c r="YH6" s="387"/>
      <c r="YI6" s="387"/>
      <c r="YJ6" s="387"/>
      <c r="YK6" s="387"/>
      <c r="YL6" s="387"/>
      <c r="YM6" s="387"/>
      <c r="YN6" s="387"/>
      <c r="YO6" s="387"/>
      <c r="YP6" s="387"/>
      <c r="YQ6" s="387"/>
      <c r="YR6" s="387"/>
      <c r="YS6" s="387"/>
      <c r="YT6" s="387"/>
      <c r="YU6" s="387"/>
      <c r="YV6" s="387"/>
      <c r="YW6" s="387"/>
      <c r="YX6" s="387"/>
      <c r="YY6" s="387"/>
      <c r="YZ6" s="387"/>
      <c r="ZA6" s="387"/>
      <c r="ZB6" s="387"/>
      <c r="ZC6" s="387"/>
      <c r="ZD6" s="387"/>
      <c r="ZE6" s="387"/>
      <c r="ZF6" s="387"/>
      <c r="ZG6" s="387"/>
      <c r="ZH6" s="387"/>
      <c r="ZI6" s="387"/>
      <c r="ZJ6" s="387"/>
      <c r="ZK6" s="387"/>
      <c r="ZL6" s="387"/>
      <c r="ZM6" s="387"/>
      <c r="ZN6" s="387"/>
      <c r="ZO6" s="387"/>
      <c r="ZP6" s="387"/>
      <c r="ZQ6" s="387"/>
      <c r="ZR6" s="387"/>
      <c r="ZS6" s="387"/>
      <c r="ZT6" s="387"/>
      <c r="ZU6" s="387"/>
      <c r="ZV6" s="387"/>
      <c r="ZW6" s="387"/>
      <c r="ZX6" s="387"/>
      <c r="ZY6" s="387"/>
      <c r="ZZ6" s="387"/>
      <c r="AAA6" s="387"/>
      <c r="AAB6" s="387"/>
      <c r="AAC6" s="387"/>
      <c r="AAD6" s="387"/>
      <c r="AAE6" s="387"/>
      <c r="AAF6" s="387"/>
      <c r="AAG6" s="387"/>
      <c r="AAH6" s="387"/>
      <c r="AAI6" s="387"/>
      <c r="AAJ6" s="387"/>
      <c r="AAK6" s="387"/>
      <c r="AAL6" s="387"/>
      <c r="AAM6" s="387"/>
      <c r="AAN6" s="387"/>
      <c r="AAO6" s="387"/>
      <c r="AAP6" s="387"/>
      <c r="AAQ6" s="387"/>
      <c r="AAR6" s="387"/>
      <c r="AAS6" s="387"/>
      <c r="AAT6" s="387"/>
      <c r="AAU6" s="387"/>
      <c r="AAV6" s="387"/>
      <c r="AAW6" s="387"/>
      <c r="AAX6" s="387"/>
      <c r="AAY6" s="387"/>
      <c r="AAZ6" s="387"/>
      <c r="ABA6" s="387"/>
      <c r="ABB6" s="387"/>
      <c r="ABC6" s="387"/>
      <c r="ABD6" s="387"/>
      <c r="ABE6" s="387"/>
      <c r="ABF6" s="387"/>
      <c r="ABG6" s="387"/>
      <c r="ABH6" s="387"/>
      <c r="ABI6" s="387"/>
      <c r="ABJ6" s="387"/>
      <c r="ABK6" s="387"/>
      <c r="ABL6" s="387"/>
      <c r="ABM6" s="387"/>
      <c r="ABN6" s="387"/>
      <c r="ABO6" s="387"/>
      <c r="ABP6" s="387"/>
      <c r="ABQ6" s="387"/>
      <c r="ABR6" s="387"/>
      <c r="ABS6" s="387"/>
      <c r="ABT6" s="387"/>
      <c r="ABU6" s="387"/>
      <c r="ABV6" s="387"/>
      <c r="ABW6" s="387"/>
      <c r="ABX6" s="387"/>
      <c r="ABY6" s="387"/>
      <c r="ABZ6" s="387"/>
      <c r="ACA6" s="387"/>
      <c r="ACB6" s="387"/>
      <c r="ACC6" s="387"/>
      <c r="ACD6" s="387"/>
      <c r="ACE6" s="387"/>
      <c r="ACF6" s="387"/>
      <c r="ACG6" s="387"/>
      <c r="ACH6" s="387"/>
      <c r="ACI6" s="387"/>
      <c r="ACJ6" s="387"/>
      <c r="ACK6" s="387"/>
      <c r="ACL6" s="387"/>
      <c r="ACM6" s="387"/>
      <c r="ACN6" s="387"/>
      <c r="ACO6" s="387"/>
      <c r="ACP6" s="387"/>
      <c r="ACQ6" s="387"/>
      <c r="ACR6" s="387"/>
      <c r="ACS6" s="387"/>
      <c r="ACT6" s="387"/>
      <c r="ACU6" s="387"/>
      <c r="ACV6" s="387"/>
      <c r="ACW6" s="387"/>
      <c r="ACX6" s="387"/>
      <c r="ACY6" s="387"/>
      <c r="ACZ6" s="387"/>
      <c r="ADA6" s="387"/>
      <c r="ADB6" s="387"/>
      <c r="ADC6" s="387"/>
      <c r="ADD6" s="387"/>
      <c r="ADE6" s="387"/>
      <c r="ADF6" s="387"/>
      <c r="ADG6" s="387"/>
      <c r="ADH6" s="387"/>
      <c r="ADI6" s="387"/>
      <c r="ADJ6" s="387"/>
      <c r="ADK6" s="387"/>
      <c r="ADL6" s="387"/>
      <c r="ADM6" s="387"/>
      <c r="ADN6" s="387"/>
      <c r="ADO6" s="387"/>
      <c r="ADP6" s="387"/>
      <c r="ADQ6" s="387"/>
      <c r="ADR6" s="387"/>
      <c r="ADS6" s="387"/>
      <c r="ADT6" s="387"/>
      <c r="ADU6" s="387"/>
      <c r="ADV6" s="387"/>
      <c r="ADW6" s="387"/>
      <c r="ADX6" s="387"/>
      <c r="ADY6" s="387"/>
      <c r="ADZ6" s="387"/>
      <c r="AEA6" s="387"/>
      <c r="AEB6" s="387"/>
      <c r="AEC6" s="387"/>
      <c r="AED6" s="387"/>
      <c r="AEE6" s="387"/>
      <c r="AEF6" s="387"/>
      <c r="AEG6" s="387"/>
      <c r="AEH6" s="387"/>
      <c r="AEI6" s="387"/>
      <c r="AEJ6" s="387"/>
      <c r="AEK6" s="387"/>
      <c r="AEL6" s="387"/>
      <c r="AEM6" s="387"/>
      <c r="AEN6" s="387"/>
      <c r="AEO6" s="387"/>
      <c r="AEP6" s="387"/>
      <c r="AEQ6" s="387"/>
      <c r="AER6" s="387"/>
      <c r="AES6" s="387"/>
      <c r="AET6" s="387"/>
      <c r="AEU6" s="387"/>
      <c r="AEV6" s="387"/>
      <c r="AEW6" s="387"/>
      <c r="AEX6" s="387"/>
      <c r="AEY6" s="387"/>
      <c r="AEZ6" s="387"/>
      <c r="AFA6" s="387"/>
      <c r="AFB6" s="387"/>
      <c r="AFC6" s="387"/>
      <c r="AFD6" s="387"/>
      <c r="AFE6" s="387"/>
      <c r="AFF6" s="387"/>
      <c r="AFG6" s="387"/>
      <c r="AFH6" s="387"/>
      <c r="AFI6" s="387"/>
      <c r="AFJ6" s="387"/>
      <c r="AFK6" s="387"/>
      <c r="AFL6" s="387"/>
      <c r="AFM6" s="387"/>
      <c r="AFN6" s="387"/>
      <c r="AFO6" s="387"/>
      <c r="AFP6" s="387"/>
      <c r="AFQ6" s="387"/>
      <c r="AFR6" s="387"/>
      <c r="AFS6" s="387"/>
      <c r="AFT6" s="387"/>
      <c r="AFU6" s="387"/>
      <c r="AFV6" s="387"/>
      <c r="AFW6" s="387"/>
      <c r="AFX6" s="387"/>
      <c r="AFY6" s="387"/>
      <c r="AFZ6" s="387"/>
      <c r="AGA6" s="387"/>
      <c r="AGB6" s="387"/>
      <c r="AGC6" s="387"/>
      <c r="AGD6" s="387"/>
      <c r="AGE6" s="387"/>
      <c r="AGF6" s="387"/>
      <c r="AGG6" s="387"/>
      <c r="AGH6" s="387"/>
      <c r="AGI6" s="387"/>
      <c r="AGJ6" s="387"/>
      <c r="AGK6" s="387"/>
      <c r="AGL6" s="387"/>
      <c r="AGM6" s="387"/>
      <c r="AGN6" s="387"/>
      <c r="AGO6" s="387"/>
      <c r="AGP6" s="387"/>
      <c r="AGQ6" s="387"/>
      <c r="AGR6" s="387"/>
      <c r="AGS6" s="387"/>
      <c r="AGT6" s="387"/>
      <c r="AGU6" s="387"/>
      <c r="AGV6" s="387"/>
      <c r="AGW6" s="387"/>
      <c r="AGX6" s="387"/>
      <c r="AGY6" s="387"/>
      <c r="AGZ6" s="387"/>
      <c r="AHA6" s="387"/>
      <c r="AHB6" s="387"/>
      <c r="AHC6" s="387"/>
      <c r="AHD6" s="387"/>
      <c r="AHE6" s="387"/>
      <c r="AHF6" s="387"/>
      <c r="AHG6" s="387"/>
      <c r="AHH6" s="387"/>
      <c r="AHI6" s="387"/>
      <c r="AHJ6" s="387"/>
      <c r="AHK6" s="387"/>
      <c r="AHL6" s="387"/>
      <c r="AHM6" s="387"/>
      <c r="AHN6" s="387"/>
      <c r="AHO6" s="387"/>
      <c r="AHP6" s="387"/>
      <c r="AHQ6" s="387"/>
      <c r="AHR6" s="387"/>
      <c r="AHS6" s="387"/>
      <c r="AHT6" s="387"/>
      <c r="AHU6" s="387"/>
      <c r="AHV6" s="387"/>
      <c r="AHW6" s="387"/>
      <c r="AHX6" s="387"/>
      <c r="AHY6" s="387"/>
      <c r="AHZ6" s="387"/>
      <c r="AIA6" s="387"/>
      <c r="AIB6" s="387"/>
      <c r="AIC6" s="387"/>
      <c r="AID6" s="387"/>
      <c r="AIE6" s="387"/>
      <c r="AIF6" s="387"/>
      <c r="AIG6" s="387"/>
      <c r="AIH6" s="387"/>
      <c r="AII6" s="387"/>
      <c r="AIJ6" s="387"/>
      <c r="AIK6" s="387"/>
      <c r="AIL6" s="387"/>
      <c r="AIM6" s="387"/>
      <c r="AIN6" s="387"/>
      <c r="AIO6" s="387"/>
      <c r="AIP6" s="387"/>
      <c r="AIQ6" s="387"/>
      <c r="AIR6" s="387"/>
      <c r="AIS6" s="387"/>
      <c r="AIT6" s="387"/>
      <c r="AIU6" s="387"/>
      <c r="AIV6" s="387"/>
      <c r="AIW6" s="387"/>
      <c r="AIX6" s="387"/>
      <c r="AIY6" s="387"/>
      <c r="AIZ6" s="387"/>
      <c r="AJA6" s="387"/>
      <c r="AJB6" s="387"/>
      <c r="AJC6" s="387"/>
      <c r="AJD6" s="387"/>
      <c r="AJE6" s="387"/>
      <c r="AJF6" s="387"/>
      <c r="AJG6" s="387"/>
      <c r="AJH6" s="387"/>
      <c r="AJI6" s="387"/>
      <c r="AJJ6" s="387"/>
      <c r="AJK6" s="387"/>
      <c r="AJL6" s="387"/>
      <c r="AJM6" s="387"/>
      <c r="AJN6" s="387"/>
      <c r="AJO6" s="387"/>
      <c r="AJP6" s="387"/>
      <c r="AJQ6" s="387"/>
      <c r="AJR6" s="387"/>
      <c r="AJS6" s="387"/>
      <c r="AJT6" s="387"/>
      <c r="AJU6" s="387"/>
      <c r="AJV6" s="387"/>
      <c r="AJW6" s="387"/>
      <c r="AJX6" s="387"/>
      <c r="AJY6" s="387"/>
      <c r="AJZ6" s="387"/>
      <c r="AKA6" s="387"/>
      <c r="AKB6" s="387"/>
      <c r="AKC6" s="387"/>
      <c r="AKD6" s="387"/>
      <c r="AKE6" s="387"/>
      <c r="AKF6" s="387"/>
      <c r="AKG6" s="387"/>
      <c r="AKH6" s="387"/>
      <c r="AKI6" s="387"/>
      <c r="AKJ6" s="387"/>
      <c r="AKK6" s="387"/>
      <c r="AKL6" s="387"/>
      <c r="AKM6" s="387"/>
      <c r="AKN6" s="387"/>
      <c r="AKO6" s="387"/>
      <c r="AKP6" s="387"/>
      <c r="AKQ6" s="387"/>
      <c r="AKR6" s="387"/>
      <c r="AKS6" s="387"/>
      <c r="AKT6" s="387"/>
      <c r="AKU6" s="387"/>
      <c r="AKV6" s="387"/>
      <c r="AKW6" s="387"/>
      <c r="AKX6" s="387"/>
      <c r="AKY6" s="387"/>
      <c r="AKZ6" s="387"/>
      <c r="ALA6" s="387"/>
      <c r="ALB6" s="387"/>
      <c r="ALC6" s="387"/>
      <c r="ALD6" s="387"/>
      <c r="ALE6" s="387"/>
      <c r="ALF6" s="387"/>
      <c r="ALG6" s="387"/>
      <c r="ALH6" s="387"/>
      <c r="ALI6" s="387"/>
      <c r="ALJ6" s="387"/>
      <c r="ALK6" s="387"/>
      <c r="ALL6" s="387"/>
      <c r="ALM6" s="387"/>
      <c r="ALN6" s="387"/>
      <c r="ALO6" s="387"/>
      <c r="ALP6" s="387"/>
      <c r="ALQ6" s="387"/>
      <c r="ALR6" s="387"/>
      <c r="ALS6" s="387"/>
      <c r="ALT6" s="387"/>
      <c r="ALU6" s="387"/>
      <c r="ALV6" s="387"/>
      <c r="ALW6" s="387"/>
      <c r="ALX6" s="387"/>
      <c r="ALY6" s="387"/>
      <c r="ALZ6" s="387"/>
      <c r="AMA6" s="387"/>
      <c r="AMB6" s="387"/>
      <c r="AMC6" s="387"/>
      <c r="AMD6" s="387"/>
      <c r="AME6" s="387"/>
      <c r="AMF6" s="387"/>
      <c r="AMG6" s="387"/>
      <c r="AMH6" s="387"/>
      <c r="AMI6" s="387"/>
      <c r="AMJ6" s="387"/>
    </row>
    <row r="7" spans="1:1024" s="390" customFormat="1" ht="24.75" customHeight="1">
      <c r="A7" s="397"/>
      <c r="B7" s="397"/>
      <c r="C7" s="398" t="s">
        <v>193</v>
      </c>
      <c r="D7" s="398"/>
      <c r="E7" s="398"/>
      <c r="F7" s="398"/>
      <c r="G7" s="398"/>
      <c r="H7" s="398"/>
      <c r="I7" s="399"/>
      <c r="J7" s="399"/>
      <c r="K7" s="399"/>
      <c r="L7" s="399"/>
      <c r="M7" s="399"/>
      <c r="N7" s="399"/>
      <c r="O7" s="399"/>
      <c r="P7" s="399"/>
      <c r="Q7" s="399"/>
      <c r="R7" s="399"/>
      <c r="S7" s="399"/>
      <c r="T7" s="399"/>
    </row>
    <row r="8" spans="1:1024" s="390" customFormat="1" ht="24.75" customHeight="1">
      <c r="A8" s="397"/>
      <c r="B8" s="397"/>
      <c r="C8" s="398"/>
      <c r="D8" s="398"/>
      <c r="E8" s="398"/>
      <c r="F8" s="398"/>
      <c r="G8" s="398"/>
      <c r="H8" s="398"/>
      <c r="I8" s="399"/>
      <c r="J8" s="399"/>
      <c r="K8" s="399"/>
      <c r="L8" s="399"/>
      <c r="M8" s="399"/>
      <c r="N8" s="399"/>
      <c r="O8" s="399"/>
      <c r="P8" s="399"/>
      <c r="Q8" s="399"/>
      <c r="R8" s="399"/>
      <c r="S8" s="399"/>
      <c r="T8" s="399"/>
    </row>
    <row r="9" spans="1:1024" s="390" customFormat="1" ht="24.75" customHeight="1">
      <c r="A9" s="397"/>
      <c r="B9" s="397"/>
      <c r="C9" s="398"/>
      <c r="D9" s="398"/>
      <c r="E9" s="398"/>
      <c r="F9" s="398"/>
      <c r="G9" s="398"/>
      <c r="H9" s="398"/>
      <c r="I9" s="399"/>
      <c r="J9" s="399"/>
      <c r="K9" s="399"/>
      <c r="L9" s="399"/>
      <c r="M9" s="399"/>
      <c r="N9" s="399"/>
      <c r="O9" s="399"/>
      <c r="P9" s="399"/>
      <c r="Q9" s="399"/>
      <c r="R9" s="399"/>
      <c r="S9" s="399"/>
      <c r="T9" s="399"/>
    </row>
    <row r="10" spans="1:1024" s="390" customFormat="1" ht="24.75" customHeight="1">
      <c r="A10" s="397"/>
      <c r="B10" s="397"/>
      <c r="C10" s="398"/>
      <c r="D10" s="398"/>
      <c r="E10" s="398"/>
      <c r="F10" s="398"/>
      <c r="G10" s="398"/>
      <c r="H10" s="398"/>
      <c r="I10" s="399"/>
      <c r="J10" s="399"/>
      <c r="K10" s="399"/>
      <c r="L10" s="399"/>
      <c r="M10" s="399"/>
      <c r="N10" s="399"/>
      <c r="O10" s="399"/>
      <c r="P10" s="399"/>
      <c r="Q10" s="399"/>
      <c r="R10" s="399"/>
      <c r="S10" s="399"/>
      <c r="T10" s="399"/>
    </row>
    <row r="11" spans="1:1024" s="390" customFormat="1" ht="24.75" customHeight="1">
      <c r="A11" s="397"/>
      <c r="B11" s="397"/>
      <c r="C11" s="398"/>
      <c r="D11" s="398"/>
      <c r="E11" s="398"/>
      <c r="F11" s="398"/>
      <c r="G11" s="398"/>
      <c r="H11" s="398"/>
      <c r="I11" s="399"/>
      <c r="J11" s="399"/>
      <c r="K11" s="399"/>
      <c r="L11" s="399"/>
      <c r="M11" s="399"/>
      <c r="N11" s="399"/>
      <c r="O11" s="399"/>
      <c r="P11" s="399"/>
      <c r="Q11" s="399"/>
      <c r="R11" s="399"/>
      <c r="S11" s="399"/>
      <c r="T11" s="399"/>
    </row>
    <row r="12" spans="1:1024" s="390" customFormat="1" ht="24.75" customHeight="1">
      <c r="A12" s="397"/>
      <c r="B12" s="397"/>
      <c r="C12" s="398"/>
      <c r="D12" s="398"/>
      <c r="E12" s="398"/>
      <c r="F12" s="398"/>
      <c r="G12" s="398"/>
      <c r="H12" s="398"/>
      <c r="I12" s="399"/>
      <c r="J12" s="399"/>
      <c r="K12" s="399"/>
      <c r="L12" s="399"/>
      <c r="M12" s="399"/>
      <c r="N12" s="399"/>
      <c r="O12" s="399"/>
      <c r="P12" s="399"/>
      <c r="Q12" s="399"/>
      <c r="R12" s="399"/>
      <c r="S12" s="399"/>
      <c r="T12" s="399"/>
    </row>
    <row r="13" spans="1:1024" s="390" customFormat="1" ht="24.75" customHeight="1">
      <c r="A13" s="397"/>
      <c r="B13" s="397"/>
      <c r="C13" s="398"/>
      <c r="D13" s="398"/>
      <c r="E13" s="398"/>
      <c r="F13" s="398"/>
      <c r="G13" s="398"/>
      <c r="H13" s="398"/>
      <c r="I13" s="399"/>
      <c r="J13" s="399"/>
      <c r="K13" s="399"/>
      <c r="L13" s="399"/>
      <c r="M13" s="399"/>
      <c r="N13" s="399"/>
      <c r="O13" s="399"/>
      <c r="P13" s="399"/>
      <c r="Q13" s="399"/>
      <c r="R13" s="399"/>
      <c r="S13" s="399"/>
      <c r="T13" s="399"/>
    </row>
    <row r="14" spans="1:1024" s="390" customFormat="1" ht="24.75" customHeight="1">
      <c r="A14" s="397"/>
      <c r="B14" s="397"/>
      <c r="C14" s="398"/>
      <c r="D14" s="398"/>
      <c r="E14" s="398"/>
      <c r="F14" s="398"/>
      <c r="G14" s="398"/>
      <c r="H14" s="398"/>
      <c r="I14" s="399"/>
      <c r="J14" s="399"/>
      <c r="K14" s="399"/>
      <c r="L14" s="399"/>
      <c r="M14" s="399"/>
      <c r="N14" s="399"/>
      <c r="O14" s="399"/>
      <c r="P14" s="399"/>
      <c r="Q14" s="399"/>
      <c r="R14" s="399"/>
      <c r="S14" s="399"/>
      <c r="T14" s="399"/>
    </row>
    <row r="15" spans="1:1024" s="390" customFormat="1" ht="24.75" customHeight="1">
      <c r="A15" s="397"/>
      <c r="B15" s="397"/>
      <c r="C15" s="398"/>
      <c r="D15" s="398"/>
      <c r="E15" s="398"/>
      <c r="F15" s="398"/>
      <c r="G15" s="398"/>
      <c r="H15" s="398"/>
      <c r="I15" s="399"/>
      <c r="J15" s="399"/>
      <c r="K15" s="399"/>
      <c r="L15" s="399"/>
      <c r="M15" s="399"/>
      <c r="N15" s="399"/>
      <c r="O15" s="399"/>
      <c r="P15" s="399"/>
      <c r="Q15" s="399"/>
      <c r="R15" s="399"/>
      <c r="S15" s="399"/>
      <c r="T15" s="399"/>
    </row>
    <row r="16" spans="1:1024" s="390" customFormat="1" ht="24.75" customHeight="1">
      <c r="A16" s="397"/>
      <c r="B16" s="397"/>
      <c r="C16" s="398"/>
      <c r="D16" s="398"/>
      <c r="E16" s="398"/>
      <c r="F16" s="398"/>
      <c r="G16" s="398"/>
      <c r="H16" s="398"/>
      <c r="I16" s="399"/>
      <c r="J16" s="399"/>
      <c r="K16" s="399"/>
      <c r="L16" s="399"/>
      <c r="M16" s="399"/>
      <c r="N16" s="399"/>
      <c r="O16" s="399"/>
      <c r="P16" s="399"/>
      <c r="Q16" s="399"/>
      <c r="R16" s="399"/>
      <c r="S16" s="399"/>
      <c r="T16" s="399"/>
    </row>
    <row r="17" spans="1:20" s="390" customFormat="1" ht="24.75" customHeight="1">
      <c r="A17" s="397"/>
      <c r="B17" s="397"/>
      <c r="C17" s="398"/>
      <c r="D17" s="398"/>
      <c r="E17" s="398"/>
      <c r="F17" s="398"/>
      <c r="G17" s="398"/>
      <c r="H17" s="398"/>
      <c r="I17" s="399"/>
      <c r="J17" s="399"/>
      <c r="K17" s="399"/>
      <c r="L17" s="399"/>
      <c r="M17" s="399"/>
      <c r="N17" s="399"/>
      <c r="O17" s="399"/>
      <c r="P17" s="399"/>
      <c r="Q17" s="399"/>
      <c r="R17" s="399"/>
      <c r="S17" s="399"/>
      <c r="T17" s="399"/>
    </row>
    <row r="18" spans="1:20" ht="24.75" customHeight="1" thickBot="1">
      <c r="A18" s="400"/>
      <c r="B18" s="400"/>
      <c r="C18" s="401"/>
      <c r="D18" s="401"/>
      <c r="E18" s="401"/>
      <c r="F18" s="401"/>
      <c r="G18" s="401"/>
      <c r="H18" s="401"/>
      <c r="I18" s="402"/>
      <c r="J18" s="402"/>
      <c r="K18" s="402"/>
      <c r="L18" s="402"/>
      <c r="M18" s="402"/>
      <c r="N18" s="402"/>
      <c r="O18" s="402"/>
      <c r="P18" s="402"/>
      <c r="Q18" s="402"/>
      <c r="R18" s="402"/>
      <c r="S18" s="402"/>
      <c r="T18" s="402"/>
    </row>
    <row r="19" spans="1:20" ht="16.5" customHeight="1">
      <c r="A19" s="390"/>
      <c r="B19" s="390"/>
      <c r="C19" s="390"/>
      <c r="D19" s="390"/>
      <c r="E19" s="390"/>
      <c r="F19" s="390"/>
      <c r="G19" s="390"/>
      <c r="H19" s="390"/>
      <c r="I19" s="390"/>
      <c r="J19" s="390"/>
      <c r="K19" s="390"/>
      <c r="L19" s="390"/>
      <c r="M19" s="390"/>
      <c r="N19" s="390"/>
      <c r="O19" s="390"/>
      <c r="P19" s="390"/>
      <c r="Q19" s="390"/>
      <c r="R19" s="390"/>
      <c r="S19" s="390"/>
      <c r="T19" s="390"/>
    </row>
    <row r="20" spans="1:20" ht="12.75" customHeight="1">
      <c r="A20" s="403" t="s">
        <v>194</v>
      </c>
      <c r="B20" s="403"/>
      <c r="C20" s="404" t="s">
        <v>195</v>
      </c>
      <c r="D20" s="404"/>
      <c r="E20" s="404"/>
      <c r="F20" s="404"/>
      <c r="G20" s="404"/>
      <c r="H20" s="404"/>
      <c r="I20" s="404"/>
      <c r="J20" s="404"/>
      <c r="K20" s="404"/>
      <c r="L20" s="404"/>
      <c r="M20" s="404"/>
      <c r="N20" s="404"/>
      <c r="O20" s="404"/>
      <c r="P20" s="404"/>
      <c r="Q20" s="404"/>
      <c r="R20" s="404"/>
      <c r="S20" s="404"/>
      <c r="T20" s="404"/>
    </row>
    <row r="21" spans="1:20">
      <c r="C21" s="405"/>
      <c r="D21" s="405"/>
      <c r="E21" s="405"/>
      <c r="F21" s="405"/>
      <c r="G21" s="405"/>
      <c r="H21" s="405"/>
      <c r="I21" s="405"/>
      <c r="J21" s="405"/>
      <c r="K21" s="405"/>
      <c r="L21" s="405"/>
      <c r="M21" s="405"/>
      <c r="N21" s="405"/>
      <c r="O21" s="405"/>
      <c r="P21" s="405"/>
      <c r="Q21" s="405"/>
      <c r="R21" s="405"/>
      <c r="S21" s="405"/>
      <c r="T21" s="405"/>
    </row>
    <row r="22" spans="1:20">
      <c r="C22" s="405"/>
      <c r="D22" s="405"/>
      <c r="E22" s="405"/>
      <c r="F22" s="405"/>
      <c r="G22" s="405"/>
      <c r="H22" s="405"/>
      <c r="I22" s="405"/>
      <c r="J22" s="405"/>
      <c r="K22" s="405"/>
      <c r="L22" s="405"/>
      <c r="M22" s="405"/>
      <c r="N22" s="405"/>
      <c r="O22" s="405"/>
      <c r="P22" s="405"/>
      <c r="Q22" s="405"/>
      <c r="R22" s="405"/>
      <c r="S22" s="405"/>
      <c r="T22" s="405"/>
    </row>
    <row r="23" spans="1:20" ht="47.25" customHeight="1">
      <c r="C23" s="405"/>
      <c r="D23" s="405"/>
      <c r="E23" s="405"/>
      <c r="F23" s="405"/>
      <c r="G23" s="405"/>
      <c r="H23" s="405"/>
      <c r="I23" s="405"/>
      <c r="J23" s="405"/>
      <c r="K23" s="405"/>
      <c r="L23" s="405"/>
      <c r="M23" s="405"/>
      <c r="N23" s="405"/>
      <c r="O23" s="405"/>
      <c r="P23" s="405"/>
      <c r="Q23" s="405"/>
      <c r="R23" s="405"/>
      <c r="S23" s="405"/>
      <c r="T23" s="405"/>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rintOptions horizontalCentered="1"/>
  <pageMargins left="0.70833333333333304" right="0.70833333333333304" top="0.74791666666666701" bottom="0.74791666666666701" header="0.51180555555555496" footer="0.51180555555555496"/>
  <pageSetup paperSize="9" scale="52"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6"/>
  <sheetViews>
    <sheetView view="pageBreakPreview" zoomScaleNormal="100" zoomScaleSheetLayoutView="100" zoomScalePageLayoutView="60" workbookViewId="0">
      <selection activeCell="A2" sqref="A2:B2"/>
    </sheetView>
  </sheetViews>
  <sheetFormatPr defaultRowHeight="12.75"/>
  <cols>
    <col min="1" max="2" width="42.125" style="407" customWidth="1"/>
    <col min="3" max="1025" width="9" style="407"/>
    <col min="1026" max="16384" width="9" style="387"/>
  </cols>
  <sheetData>
    <row r="1" spans="1:1024" ht="16.899999999999999" customHeight="1">
      <c r="A1" s="406" t="s">
        <v>196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387"/>
      <c r="GR1" s="387"/>
      <c r="GS1" s="387"/>
      <c r="GT1" s="387"/>
      <c r="GU1" s="387"/>
      <c r="GV1" s="387"/>
      <c r="GW1" s="387"/>
      <c r="GX1" s="387"/>
      <c r="GY1" s="387"/>
      <c r="GZ1" s="387"/>
      <c r="HA1" s="387"/>
      <c r="HB1" s="387"/>
      <c r="HC1" s="387"/>
      <c r="HD1" s="387"/>
      <c r="HE1" s="387"/>
      <c r="HF1" s="387"/>
      <c r="HG1" s="387"/>
      <c r="HH1" s="387"/>
      <c r="HI1" s="387"/>
      <c r="HJ1" s="387"/>
      <c r="HK1" s="387"/>
      <c r="HL1" s="387"/>
      <c r="HM1" s="387"/>
      <c r="HN1" s="387"/>
      <c r="HO1" s="387"/>
      <c r="HP1" s="387"/>
      <c r="HQ1" s="387"/>
      <c r="HR1" s="387"/>
      <c r="HS1" s="387"/>
      <c r="HT1" s="387"/>
      <c r="HU1" s="387"/>
      <c r="HV1" s="387"/>
      <c r="HW1" s="387"/>
      <c r="HX1" s="387"/>
      <c r="HY1" s="387"/>
      <c r="HZ1" s="387"/>
      <c r="IA1" s="387"/>
      <c r="IB1" s="387"/>
      <c r="IC1" s="387"/>
      <c r="ID1" s="387"/>
      <c r="IE1" s="387"/>
      <c r="IF1" s="387"/>
      <c r="IG1" s="387"/>
      <c r="IH1" s="387"/>
      <c r="II1" s="387"/>
      <c r="IJ1" s="387"/>
      <c r="IK1" s="387"/>
      <c r="IL1" s="387"/>
      <c r="IM1" s="387"/>
      <c r="IN1" s="387"/>
      <c r="IO1" s="387"/>
      <c r="IP1" s="387"/>
      <c r="IQ1" s="387"/>
      <c r="IR1" s="387"/>
      <c r="IS1" s="387"/>
      <c r="IT1" s="387"/>
      <c r="IU1" s="387"/>
      <c r="IV1" s="387"/>
      <c r="IW1" s="387"/>
      <c r="IX1" s="387"/>
      <c r="IY1" s="387"/>
      <c r="IZ1" s="387"/>
      <c r="JA1" s="387"/>
      <c r="JB1" s="387"/>
      <c r="JC1" s="387"/>
      <c r="JD1" s="387"/>
      <c r="JE1" s="387"/>
      <c r="JF1" s="387"/>
      <c r="JG1" s="387"/>
      <c r="JH1" s="387"/>
      <c r="JI1" s="387"/>
      <c r="JJ1" s="387"/>
      <c r="JK1" s="387"/>
      <c r="JL1" s="387"/>
      <c r="JM1" s="387"/>
      <c r="JN1" s="387"/>
      <c r="JO1" s="387"/>
      <c r="JP1" s="387"/>
      <c r="JQ1" s="387"/>
      <c r="JR1" s="387"/>
      <c r="JS1" s="387"/>
      <c r="JT1" s="387"/>
      <c r="JU1" s="387"/>
      <c r="JV1" s="387"/>
      <c r="JW1" s="387"/>
      <c r="JX1" s="387"/>
      <c r="JY1" s="387"/>
      <c r="JZ1" s="387"/>
      <c r="KA1" s="387"/>
      <c r="KB1" s="387"/>
      <c r="KC1" s="387"/>
      <c r="KD1" s="387"/>
      <c r="KE1" s="387"/>
      <c r="KF1" s="387"/>
      <c r="KG1" s="387"/>
      <c r="KH1" s="387"/>
      <c r="KI1" s="387"/>
      <c r="KJ1" s="387"/>
      <c r="KK1" s="387"/>
      <c r="KL1" s="387"/>
      <c r="KM1" s="387"/>
      <c r="KN1" s="387"/>
      <c r="KO1" s="387"/>
      <c r="KP1" s="387"/>
      <c r="KQ1" s="387"/>
      <c r="KR1" s="387"/>
      <c r="KS1" s="387"/>
      <c r="KT1" s="387"/>
      <c r="KU1" s="387"/>
      <c r="KV1" s="387"/>
      <c r="KW1" s="387"/>
      <c r="KX1" s="387"/>
      <c r="KY1" s="387"/>
      <c r="KZ1" s="387"/>
      <c r="LA1" s="387"/>
      <c r="LB1" s="387"/>
      <c r="LC1" s="387"/>
      <c r="LD1" s="387"/>
      <c r="LE1" s="387"/>
      <c r="LF1" s="387"/>
      <c r="LG1" s="387"/>
      <c r="LH1" s="387"/>
      <c r="LI1" s="387"/>
      <c r="LJ1" s="387"/>
      <c r="LK1" s="387"/>
      <c r="LL1" s="387"/>
      <c r="LM1" s="387"/>
      <c r="LN1" s="387"/>
      <c r="LO1" s="387"/>
      <c r="LP1" s="387"/>
      <c r="LQ1" s="387"/>
      <c r="LR1" s="387"/>
      <c r="LS1" s="387"/>
      <c r="LT1" s="387"/>
      <c r="LU1" s="387"/>
      <c r="LV1" s="387"/>
      <c r="LW1" s="387"/>
      <c r="LX1" s="387"/>
      <c r="LY1" s="387"/>
      <c r="LZ1" s="387"/>
      <c r="MA1" s="387"/>
      <c r="MB1" s="387"/>
      <c r="MC1" s="387"/>
      <c r="MD1" s="387"/>
      <c r="ME1" s="387"/>
      <c r="MF1" s="387"/>
      <c r="MG1" s="387"/>
      <c r="MH1" s="387"/>
      <c r="MI1" s="387"/>
      <c r="MJ1" s="387"/>
      <c r="MK1" s="387"/>
      <c r="ML1" s="387"/>
      <c r="MM1" s="387"/>
      <c r="MN1" s="387"/>
      <c r="MO1" s="387"/>
      <c r="MP1" s="387"/>
      <c r="MQ1" s="387"/>
      <c r="MR1" s="387"/>
      <c r="MS1" s="387"/>
      <c r="MT1" s="387"/>
      <c r="MU1" s="387"/>
      <c r="MV1" s="387"/>
      <c r="MW1" s="387"/>
      <c r="MX1" s="387"/>
      <c r="MY1" s="387"/>
      <c r="MZ1" s="387"/>
      <c r="NA1" s="387"/>
      <c r="NB1" s="387"/>
      <c r="NC1" s="387"/>
      <c r="ND1" s="387"/>
      <c r="NE1" s="387"/>
      <c r="NF1" s="387"/>
      <c r="NG1" s="387"/>
      <c r="NH1" s="387"/>
      <c r="NI1" s="387"/>
      <c r="NJ1" s="387"/>
      <c r="NK1" s="387"/>
      <c r="NL1" s="387"/>
      <c r="NM1" s="387"/>
      <c r="NN1" s="387"/>
      <c r="NO1" s="387"/>
      <c r="NP1" s="387"/>
      <c r="NQ1" s="387"/>
      <c r="NR1" s="387"/>
      <c r="NS1" s="387"/>
      <c r="NT1" s="387"/>
      <c r="NU1" s="387"/>
      <c r="NV1" s="387"/>
      <c r="NW1" s="387"/>
      <c r="NX1" s="387"/>
      <c r="NY1" s="387"/>
      <c r="NZ1" s="387"/>
      <c r="OA1" s="387"/>
      <c r="OB1" s="387"/>
      <c r="OC1" s="387"/>
      <c r="OD1" s="387"/>
      <c r="OE1" s="387"/>
      <c r="OF1" s="387"/>
      <c r="OG1" s="387"/>
      <c r="OH1" s="387"/>
      <c r="OI1" s="387"/>
      <c r="OJ1" s="387"/>
      <c r="OK1" s="387"/>
      <c r="OL1" s="387"/>
      <c r="OM1" s="387"/>
      <c r="ON1" s="387"/>
      <c r="OO1" s="387"/>
      <c r="OP1" s="387"/>
      <c r="OQ1" s="387"/>
      <c r="OR1" s="387"/>
      <c r="OS1" s="387"/>
      <c r="OT1" s="387"/>
      <c r="OU1" s="387"/>
      <c r="OV1" s="387"/>
      <c r="OW1" s="387"/>
      <c r="OX1" s="387"/>
      <c r="OY1" s="387"/>
      <c r="OZ1" s="387"/>
      <c r="PA1" s="387"/>
      <c r="PB1" s="387"/>
      <c r="PC1" s="387"/>
      <c r="PD1" s="387"/>
      <c r="PE1" s="387"/>
      <c r="PF1" s="387"/>
      <c r="PG1" s="387"/>
      <c r="PH1" s="387"/>
      <c r="PI1" s="387"/>
      <c r="PJ1" s="387"/>
      <c r="PK1" s="387"/>
      <c r="PL1" s="387"/>
      <c r="PM1" s="387"/>
      <c r="PN1" s="387"/>
      <c r="PO1" s="387"/>
      <c r="PP1" s="387"/>
      <c r="PQ1" s="387"/>
      <c r="PR1" s="387"/>
      <c r="PS1" s="387"/>
      <c r="PT1" s="387"/>
      <c r="PU1" s="387"/>
      <c r="PV1" s="387"/>
      <c r="PW1" s="387"/>
      <c r="PX1" s="387"/>
      <c r="PY1" s="387"/>
      <c r="PZ1" s="387"/>
      <c r="QA1" s="387"/>
      <c r="QB1" s="387"/>
      <c r="QC1" s="387"/>
      <c r="QD1" s="387"/>
      <c r="QE1" s="387"/>
      <c r="QF1" s="387"/>
      <c r="QG1" s="387"/>
      <c r="QH1" s="387"/>
      <c r="QI1" s="387"/>
      <c r="QJ1" s="387"/>
      <c r="QK1" s="387"/>
      <c r="QL1" s="387"/>
      <c r="QM1" s="387"/>
      <c r="QN1" s="387"/>
      <c r="QO1" s="387"/>
      <c r="QP1" s="387"/>
      <c r="QQ1" s="387"/>
      <c r="QR1" s="387"/>
      <c r="QS1" s="387"/>
      <c r="QT1" s="387"/>
      <c r="QU1" s="387"/>
      <c r="QV1" s="387"/>
      <c r="QW1" s="387"/>
      <c r="QX1" s="387"/>
      <c r="QY1" s="387"/>
      <c r="QZ1" s="387"/>
      <c r="RA1" s="387"/>
      <c r="RB1" s="387"/>
      <c r="RC1" s="387"/>
      <c r="RD1" s="387"/>
      <c r="RE1" s="387"/>
      <c r="RF1" s="387"/>
      <c r="RG1" s="387"/>
      <c r="RH1" s="387"/>
      <c r="RI1" s="387"/>
      <c r="RJ1" s="387"/>
      <c r="RK1" s="387"/>
      <c r="RL1" s="387"/>
      <c r="RM1" s="387"/>
      <c r="RN1" s="387"/>
      <c r="RO1" s="387"/>
      <c r="RP1" s="387"/>
      <c r="RQ1" s="387"/>
      <c r="RR1" s="387"/>
      <c r="RS1" s="387"/>
      <c r="RT1" s="387"/>
      <c r="RU1" s="387"/>
      <c r="RV1" s="387"/>
      <c r="RW1" s="387"/>
      <c r="RX1" s="387"/>
      <c r="RY1" s="387"/>
      <c r="RZ1" s="387"/>
      <c r="SA1" s="387"/>
      <c r="SB1" s="387"/>
      <c r="SC1" s="387"/>
      <c r="SD1" s="387"/>
      <c r="SE1" s="387"/>
      <c r="SF1" s="387"/>
      <c r="SG1" s="387"/>
      <c r="SH1" s="387"/>
      <c r="SI1" s="387"/>
      <c r="SJ1" s="387"/>
      <c r="SK1" s="387"/>
      <c r="SL1" s="387"/>
      <c r="SM1" s="387"/>
      <c r="SN1" s="387"/>
      <c r="SO1" s="387"/>
      <c r="SP1" s="387"/>
      <c r="SQ1" s="387"/>
      <c r="SR1" s="387"/>
      <c r="SS1" s="387"/>
      <c r="ST1" s="387"/>
      <c r="SU1" s="387"/>
      <c r="SV1" s="387"/>
      <c r="SW1" s="387"/>
      <c r="SX1" s="387"/>
      <c r="SY1" s="387"/>
      <c r="SZ1" s="387"/>
      <c r="TA1" s="387"/>
      <c r="TB1" s="387"/>
      <c r="TC1" s="387"/>
      <c r="TD1" s="387"/>
      <c r="TE1" s="387"/>
      <c r="TF1" s="387"/>
      <c r="TG1" s="387"/>
      <c r="TH1" s="387"/>
      <c r="TI1" s="387"/>
      <c r="TJ1" s="387"/>
      <c r="TK1" s="387"/>
      <c r="TL1" s="387"/>
      <c r="TM1" s="387"/>
      <c r="TN1" s="387"/>
      <c r="TO1" s="387"/>
      <c r="TP1" s="387"/>
      <c r="TQ1" s="387"/>
      <c r="TR1" s="387"/>
      <c r="TS1" s="387"/>
      <c r="TT1" s="387"/>
      <c r="TU1" s="387"/>
      <c r="TV1" s="387"/>
      <c r="TW1" s="387"/>
      <c r="TX1" s="387"/>
      <c r="TY1" s="387"/>
      <c r="TZ1" s="387"/>
      <c r="UA1" s="387"/>
      <c r="UB1" s="387"/>
      <c r="UC1" s="387"/>
      <c r="UD1" s="387"/>
      <c r="UE1" s="387"/>
      <c r="UF1" s="387"/>
      <c r="UG1" s="387"/>
      <c r="UH1" s="387"/>
      <c r="UI1" s="387"/>
      <c r="UJ1" s="387"/>
      <c r="UK1" s="387"/>
      <c r="UL1" s="387"/>
      <c r="UM1" s="387"/>
      <c r="UN1" s="387"/>
      <c r="UO1" s="387"/>
      <c r="UP1" s="387"/>
      <c r="UQ1" s="387"/>
      <c r="UR1" s="387"/>
      <c r="US1" s="387"/>
      <c r="UT1" s="387"/>
      <c r="UU1" s="387"/>
      <c r="UV1" s="387"/>
      <c r="UW1" s="387"/>
      <c r="UX1" s="387"/>
      <c r="UY1" s="387"/>
      <c r="UZ1" s="387"/>
      <c r="VA1" s="387"/>
      <c r="VB1" s="387"/>
      <c r="VC1" s="387"/>
      <c r="VD1" s="387"/>
      <c r="VE1" s="387"/>
      <c r="VF1" s="387"/>
      <c r="VG1" s="387"/>
      <c r="VH1" s="387"/>
      <c r="VI1" s="387"/>
      <c r="VJ1" s="387"/>
      <c r="VK1" s="387"/>
      <c r="VL1" s="387"/>
      <c r="VM1" s="387"/>
      <c r="VN1" s="387"/>
      <c r="VO1" s="387"/>
      <c r="VP1" s="387"/>
      <c r="VQ1" s="387"/>
      <c r="VR1" s="387"/>
      <c r="VS1" s="387"/>
      <c r="VT1" s="387"/>
      <c r="VU1" s="387"/>
      <c r="VV1" s="387"/>
      <c r="VW1" s="387"/>
      <c r="VX1" s="387"/>
      <c r="VY1" s="387"/>
      <c r="VZ1" s="387"/>
      <c r="WA1" s="387"/>
      <c r="WB1" s="387"/>
      <c r="WC1" s="387"/>
      <c r="WD1" s="387"/>
      <c r="WE1" s="387"/>
      <c r="WF1" s="387"/>
      <c r="WG1" s="387"/>
      <c r="WH1" s="387"/>
      <c r="WI1" s="387"/>
      <c r="WJ1" s="387"/>
      <c r="WK1" s="387"/>
      <c r="WL1" s="387"/>
      <c r="WM1" s="387"/>
      <c r="WN1" s="387"/>
      <c r="WO1" s="387"/>
      <c r="WP1" s="387"/>
      <c r="WQ1" s="387"/>
      <c r="WR1" s="387"/>
      <c r="WS1" s="387"/>
      <c r="WT1" s="387"/>
      <c r="WU1" s="387"/>
      <c r="WV1" s="387"/>
      <c r="WW1" s="387"/>
      <c r="WX1" s="387"/>
      <c r="WY1" s="387"/>
      <c r="WZ1" s="387"/>
      <c r="XA1" s="387"/>
      <c r="XB1" s="387"/>
      <c r="XC1" s="387"/>
      <c r="XD1" s="387"/>
      <c r="XE1" s="387"/>
      <c r="XF1" s="387"/>
      <c r="XG1" s="387"/>
      <c r="XH1" s="387"/>
      <c r="XI1" s="387"/>
      <c r="XJ1" s="387"/>
      <c r="XK1" s="387"/>
      <c r="XL1" s="387"/>
      <c r="XM1" s="387"/>
      <c r="XN1" s="387"/>
      <c r="XO1" s="387"/>
      <c r="XP1" s="387"/>
      <c r="XQ1" s="387"/>
      <c r="XR1" s="387"/>
      <c r="XS1" s="387"/>
      <c r="XT1" s="387"/>
      <c r="XU1" s="387"/>
      <c r="XV1" s="387"/>
      <c r="XW1" s="387"/>
      <c r="XX1" s="387"/>
      <c r="XY1" s="387"/>
      <c r="XZ1" s="387"/>
      <c r="YA1" s="387"/>
      <c r="YB1" s="387"/>
      <c r="YC1" s="387"/>
      <c r="YD1" s="387"/>
      <c r="YE1" s="387"/>
      <c r="YF1" s="387"/>
      <c r="YG1" s="387"/>
      <c r="YH1" s="387"/>
      <c r="YI1" s="387"/>
      <c r="YJ1" s="387"/>
      <c r="YK1" s="387"/>
      <c r="YL1" s="387"/>
      <c r="YM1" s="387"/>
      <c r="YN1" s="387"/>
      <c r="YO1" s="387"/>
      <c r="YP1" s="387"/>
      <c r="YQ1" s="387"/>
      <c r="YR1" s="387"/>
      <c r="YS1" s="387"/>
      <c r="YT1" s="387"/>
      <c r="YU1" s="387"/>
      <c r="YV1" s="387"/>
      <c r="YW1" s="387"/>
      <c r="YX1" s="387"/>
      <c r="YY1" s="387"/>
      <c r="YZ1" s="387"/>
      <c r="ZA1" s="387"/>
      <c r="ZB1" s="387"/>
      <c r="ZC1" s="387"/>
      <c r="ZD1" s="387"/>
      <c r="ZE1" s="387"/>
      <c r="ZF1" s="387"/>
      <c r="ZG1" s="387"/>
      <c r="ZH1" s="387"/>
      <c r="ZI1" s="387"/>
      <c r="ZJ1" s="387"/>
      <c r="ZK1" s="387"/>
      <c r="ZL1" s="387"/>
      <c r="ZM1" s="387"/>
      <c r="ZN1" s="387"/>
      <c r="ZO1" s="387"/>
      <c r="ZP1" s="387"/>
      <c r="ZQ1" s="387"/>
      <c r="ZR1" s="387"/>
      <c r="ZS1" s="387"/>
      <c r="ZT1" s="387"/>
      <c r="ZU1" s="387"/>
      <c r="ZV1" s="387"/>
      <c r="ZW1" s="387"/>
      <c r="ZX1" s="387"/>
      <c r="ZY1" s="387"/>
      <c r="ZZ1" s="387"/>
      <c r="AAA1" s="387"/>
      <c r="AAB1" s="387"/>
      <c r="AAC1" s="387"/>
      <c r="AAD1" s="387"/>
      <c r="AAE1" s="387"/>
      <c r="AAF1" s="387"/>
      <c r="AAG1" s="387"/>
      <c r="AAH1" s="387"/>
      <c r="AAI1" s="387"/>
      <c r="AAJ1" s="387"/>
      <c r="AAK1" s="387"/>
      <c r="AAL1" s="387"/>
      <c r="AAM1" s="387"/>
      <c r="AAN1" s="387"/>
      <c r="AAO1" s="387"/>
      <c r="AAP1" s="387"/>
      <c r="AAQ1" s="387"/>
      <c r="AAR1" s="387"/>
      <c r="AAS1" s="387"/>
      <c r="AAT1" s="387"/>
      <c r="AAU1" s="387"/>
      <c r="AAV1" s="387"/>
      <c r="AAW1" s="387"/>
      <c r="AAX1" s="387"/>
      <c r="AAY1" s="387"/>
      <c r="AAZ1" s="387"/>
      <c r="ABA1" s="387"/>
      <c r="ABB1" s="387"/>
      <c r="ABC1" s="387"/>
      <c r="ABD1" s="387"/>
      <c r="ABE1" s="387"/>
      <c r="ABF1" s="387"/>
      <c r="ABG1" s="387"/>
      <c r="ABH1" s="387"/>
      <c r="ABI1" s="387"/>
      <c r="ABJ1" s="387"/>
      <c r="ABK1" s="387"/>
      <c r="ABL1" s="387"/>
      <c r="ABM1" s="387"/>
      <c r="ABN1" s="387"/>
      <c r="ABO1" s="387"/>
      <c r="ABP1" s="387"/>
      <c r="ABQ1" s="387"/>
      <c r="ABR1" s="387"/>
      <c r="ABS1" s="387"/>
      <c r="ABT1" s="387"/>
      <c r="ABU1" s="387"/>
      <c r="ABV1" s="387"/>
      <c r="ABW1" s="387"/>
      <c r="ABX1" s="387"/>
      <c r="ABY1" s="387"/>
      <c r="ABZ1" s="387"/>
      <c r="ACA1" s="387"/>
      <c r="ACB1" s="387"/>
      <c r="ACC1" s="387"/>
      <c r="ACD1" s="387"/>
      <c r="ACE1" s="387"/>
      <c r="ACF1" s="387"/>
      <c r="ACG1" s="387"/>
      <c r="ACH1" s="387"/>
      <c r="ACI1" s="387"/>
      <c r="ACJ1" s="387"/>
      <c r="ACK1" s="387"/>
      <c r="ACL1" s="387"/>
      <c r="ACM1" s="387"/>
      <c r="ACN1" s="387"/>
      <c r="ACO1" s="387"/>
      <c r="ACP1" s="387"/>
      <c r="ACQ1" s="387"/>
      <c r="ACR1" s="387"/>
      <c r="ACS1" s="387"/>
      <c r="ACT1" s="387"/>
      <c r="ACU1" s="387"/>
      <c r="ACV1" s="387"/>
      <c r="ACW1" s="387"/>
      <c r="ACX1" s="387"/>
      <c r="ACY1" s="387"/>
      <c r="ACZ1" s="387"/>
      <c r="ADA1" s="387"/>
      <c r="ADB1" s="387"/>
      <c r="ADC1" s="387"/>
      <c r="ADD1" s="387"/>
      <c r="ADE1" s="387"/>
      <c r="ADF1" s="387"/>
      <c r="ADG1" s="387"/>
      <c r="ADH1" s="387"/>
      <c r="ADI1" s="387"/>
      <c r="ADJ1" s="387"/>
      <c r="ADK1" s="387"/>
      <c r="ADL1" s="387"/>
      <c r="ADM1" s="387"/>
      <c r="ADN1" s="387"/>
      <c r="ADO1" s="387"/>
      <c r="ADP1" s="387"/>
      <c r="ADQ1" s="387"/>
      <c r="ADR1" s="387"/>
      <c r="ADS1" s="387"/>
      <c r="ADT1" s="387"/>
      <c r="ADU1" s="387"/>
      <c r="ADV1" s="387"/>
      <c r="ADW1" s="387"/>
      <c r="ADX1" s="387"/>
      <c r="ADY1" s="387"/>
      <c r="ADZ1" s="387"/>
      <c r="AEA1" s="387"/>
      <c r="AEB1" s="387"/>
      <c r="AEC1" s="387"/>
      <c r="AED1" s="387"/>
      <c r="AEE1" s="387"/>
      <c r="AEF1" s="387"/>
      <c r="AEG1" s="387"/>
      <c r="AEH1" s="387"/>
      <c r="AEI1" s="387"/>
      <c r="AEJ1" s="387"/>
      <c r="AEK1" s="387"/>
      <c r="AEL1" s="387"/>
      <c r="AEM1" s="387"/>
      <c r="AEN1" s="387"/>
      <c r="AEO1" s="387"/>
      <c r="AEP1" s="387"/>
      <c r="AEQ1" s="387"/>
      <c r="AER1" s="387"/>
      <c r="AES1" s="387"/>
      <c r="AET1" s="387"/>
      <c r="AEU1" s="387"/>
      <c r="AEV1" s="387"/>
      <c r="AEW1" s="387"/>
      <c r="AEX1" s="387"/>
      <c r="AEY1" s="387"/>
      <c r="AEZ1" s="387"/>
      <c r="AFA1" s="387"/>
      <c r="AFB1" s="387"/>
      <c r="AFC1" s="387"/>
      <c r="AFD1" s="387"/>
      <c r="AFE1" s="387"/>
      <c r="AFF1" s="387"/>
      <c r="AFG1" s="387"/>
      <c r="AFH1" s="387"/>
      <c r="AFI1" s="387"/>
      <c r="AFJ1" s="387"/>
      <c r="AFK1" s="387"/>
      <c r="AFL1" s="387"/>
      <c r="AFM1" s="387"/>
      <c r="AFN1" s="387"/>
      <c r="AFO1" s="387"/>
      <c r="AFP1" s="387"/>
      <c r="AFQ1" s="387"/>
      <c r="AFR1" s="387"/>
      <c r="AFS1" s="387"/>
      <c r="AFT1" s="387"/>
      <c r="AFU1" s="387"/>
      <c r="AFV1" s="387"/>
      <c r="AFW1" s="387"/>
      <c r="AFX1" s="387"/>
      <c r="AFY1" s="387"/>
      <c r="AFZ1" s="387"/>
      <c r="AGA1" s="387"/>
      <c r="AGB1" s="387"/>
      <c r="AGC1" s="387"/>
      <c r="AGD1" s="387"/>
      <c r="AGE1" s="387"/>
      <c r="AGF1" s="387"/>
      <c r="AGG1" s="387"/>
      <c r="AGH1" s="387"/>
      <c r="AGI1" s="387"/>
      <c r="AGJ1" s="387"/>
      <c r="AGK1" s="387"/>
      <c r="AGL1" s="387"/>
      <c r="AGM1" s="387"/>
      <c r="AGN1" s="387"/>
      <c r="AGO1" s="387"/>
      <c r="AGP1" s="387"/>
      <c r="AGQ1" s="387"/>
      <c r="AGR1" s="387"/>
      <c r="AGS1" s="387"/>
      <c r="AGT1" s="387"/>
      <c r="AGU1" s="387"/>
      <c r="AGV1" s="387"/>
      <c r="AGW1" s="387"/>
      <c r="AGX1" s="387"/>
      <c r="AGY1" s="387"/>
      <c r="AGZ1" s="387"/>
      <c r="AHA1" s="387"/>
      <c r="AHB1" s="387"/>
      <c r="AHC1" s="387"/>
      <c r="AHD1" s="387"/>
      <c r="AHE1" s="387"/>
      <c r="AHF1" s="387"/>
      <c r="AHG1" s="387"/>
      <c r="AHH1" s="387"/>
      <c r="AHI1" s="387"/>
      <c r="AHJ1" s="387"/>
      <c r="AHK1" s="387"/>
      <c r="AHL1" s="387"/>
      <c r="AHM1" s="387"/>
      <c r="AHN1" s="387"/>
      <c r="AHO1" s="387"/>
      <c r="AHP1" s="387"/>
      <c r="AHQ1" s="387"/>
      <c r="AHR1" s="387"/>
      <c r="AHS1" s="387"/>
      <c r="AHT1" s="387"/>
      <c r="AHU1" s="387"/>
      <c r="AHV1" s="387"/>
      <c r="AHW1" s="387"/>
      <c r="AHX1" s="387"/>
      <c r="AHY1" s="387"/>
      <c r="AHZ1" s="387"/>
      <c r="AIA1" s="387"/>
      <c r="AIB1" s="387"/>
      <c r="AIC1" s="387"/>
      <c r="AID1" s="387"/>
      <c r="AIE1" s="387"/>
      <c r="AIF1" s="387"/>
      <c r="AIG1" s="387"/>
      <c r="AIH1" s="387"/>
      <c r="AII1" s="387"/>
      <c r="AIJ1" s="387"/>
      <c r="AIK1" s="387"/>
      <c r="AIL1" s="387"/>
      <c r="AIM1" s="387"/>
      <c r="AIN1" s="387"/>
      <c r="AIO1" s="387"/>
      <c r="AIP1" s="387"/>
      <c r="AIQ1" s="387"/>
      <c r="AIR1" s="387"/>
      <c r="AIS1" s="387"/>
      <c r="AIT1" s="387"/>
      <c r="AIU1" s="387"/>
      <c r="AIV1" s="387"/>
      <c r="AIW1" s="387"/>
      <c r="AIX1" s="387"/>
      <c r="AIY1" s="387"/>
      <c r="AIZ1" s="387"/>
      <c r="AJA1" s="387"/>
      <c r="AJB1" s="387"/>
      <c r="AJC1" s="387"/>
      <c r="AJD1" s="387"/>
      <c r="AJE1" s="387"/>
      <c r="AJF1" s="387"/>
      <c r="AJG1" s="387"/>
      <c r="AJH1" s="387"/>
      <c r="AJI1" s="387"/>
      <c r="AJJ1" s="387"/>
      <c r="AJK1" s="387"/>
      <c r="AJL1" s="387"/>
      <c r="AJM1" s="387"/>
      <c r="AJN1" s="387"/>
      <c r="AJO1" s="387"/>
      <c r="AJP1" s="387"/>
      <c r="AJQ1" s="387"/>
      <c r="AJR1" s="387"/>
      <c r="AJS1" s="387"/>
      <c r="AJT1" s="387"/>
      <c r="AJU1" s="387"/>
      <c r="AJV1" s="387"/>
      <c r="AJW1" s="387"/>
      <c r="AJX1" s="387"/>
      <c r="AJY1" s="387"/>
      <c r="AJZ1" s="387"/>
      <c r="AKA1" s="387"/>
      <c r="AKB1" s="387"/>
      <c r="AKC1" s="387"/>
      <c r="AKD1" s="387"/>
      <c r="AKE1" s="387"/>
      <c r="AKF1" s="387"/>
      <c r="AKG1" s="387"/>
      <c r="AKH1" s="387"/>
      <c r="AKI1" s="387"/>
      <c r="AKJ1" s="387"/>
      <c r="AKK1" s="387"/>
      <c r="AKL1" s="387"/>
      <c r="AKM1" s="387"/>
      <c r="AKN1" s="387"/>
      <c r="AKO1" s="387"/>
      <c r="AKP1" s="387"/>
      <c r="AKQ1" s="387"/>
      <c r="AKR1" s="387"/>
      <c r="AKS1" s="387"/>
      <c r="AKT1" s="387"/>
      <c r="AKU1" s="387"/>
      <c r="AKV1" s="387"/>
      <c r="AKW1" s="387"/>
      <c r="AKX1" s="387"/>
      <c r="AKY1" s="387"/>
      <c r="AKZ1" s="387"/>
      <c r="ALA1" s="387"/>
      <c r="ALB1" s="387"/>
      <c r="ALC1" s="387"/>
      <c r="ALD1" s="387"/>
      <c r="ALE1" s="387"/>
      <c r="ALF1" s="387"/>
      <c r="ALG1" s="387"/>
      <c r="ALH1" s="387"/>
      <c r="ALI1" s="387"/>
      <c r="ALJ1" s="387"/>
      <c r="ALK1" s="387"/>
      <c r="ALL1" s="387"/>
      <c r="ALM1" s="387"/>
      <c r="ALN1" s="387"/>
      <c r="ALO1" s="387"/>
      <c r="ALP1" s="387"/>
      <c r="ALQ1" s="387"/>
      <c r="ALR1" s="387"/>
      <c r="ALS1" s="387"/>
      <c r="ALT1" s="387"/>
      <c r="ALU1" s="387"/>
      <c r="ALV1" s="387"/>
      <c r="ALW1" s="387"/>
      <c r="ALX1" s="387"/>
      <c r="ALY1" s="387"/>
      <c r="ALZ1" s="387"/>
      <c r="AMA1" s="387"/>
      <c r="AMB1" s="387"/>
      <c r="AMC1" s="387"/>
      <c r="AMD1" s="387"/>
      <c r="AME1" s="387"/>
      <c r="AMF1" s="387"/>
      <c r="AMG1" s="387"/>
      <c r="AMH1" s="387"/>
      <c r="AMI1" s="387"/>
      <c r="AMJ1" s="387"/>
    </row>
    <row r="2" spans="1:1024" ht="32.450000000000003" customHeight="1" thickBot="1">
      <c r="A2" s="408" t="s">
        <v>197</v>
      </c>
      <c r="B2" s="408"/>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c r="FG2" s="387"/>
      <c r="FH2" s="387"/>
      <c r="FI2" s="387"/>
      <c r="FJ2" s="387"/>
      <c r="FK2" s="387"/>
      <c r="FL2" s="387"/>
      <c r="FM2" s="387"/>
      <c r="FN2" s="387"/>
      <c r="FO2" s="387"/>
      <c r="FP2" s="387"/>
      <c r="FQ2" s="387"/>
      <c r="FR2" s="387"/>
      <c r="FS2" s="387"/>
      <c r="FT2" s="387"/>
      <c r="FU2" s="387"/>
      <c r="FV2" s="387"/>
      <c r="FW2" s="387"/>
      <c r="FX2" s="387"/>
      <c r="FY2" s="387"/>
      <c r="FZ2" s="387"/>
      <c r="GA2" s="387"/>
      <c r="GB2" s="387"/>
      <c r="GC2" s="387"/>
      <c r="GD2" s="387"/>
      <c r="GE2" s="387"/>
      <c r="GF2" s="387"/>
      <c r="GG2" s="387"/>
      <c r="GH2" s="387"/>
      <c r="GI2" s="387"/>
      <c r="GJ2" s="387"/>
      <c r="GK2" s="387"/>
      <c r="GL2" s="387"/>
      <c r="GM2" s="387"/>
      <c r="GN2" s="387"/>
      <c r="GO2" s="387"/>
      <c r="GP2" s="387"/>
      <c r="GQ2" s="387"/>
      <c r="GR2" s="387"/>
      <c r="GS2" s="387"/>
      <c r="GT2" s="387"/>
      <c r="GU2" s="387"/>
      <c r="GV2" s="387"/>
      <c r="GW2" s="387"/>
      <c r="GX2" s="387"/>
      <c r="GY2" s="387"/>
      <c r="GZ2" s="387"/>
      <c r="HA2" s="387"/>
      <c r="HB2" s="387"/>
      <c r="HC2" s="387"/>
      <c r="HD2" s="387"/>
      <c r="HE2" s="387"/>
      <c r="HF2" s="387"/>
      <c r="HG2" s="387"/>
      <c r="HH2" s="387"/>
      <c r="HI2" s="387"/>
      <c r="HJ2" s="387"/>
      <c r="HK2" s="387"/>
      <c r="HL2" s="387"/>
      <c r="HM2" s="387"/>
      <c r="HN2" s="387"/>
      <c r="HO2" s="387"/>
      <c r="HP2" s="387"/>
      <c r="HQ2" s="387"/>
      <c r="HR2" s="387"/>
      <c r="HS2" s="387"/>
      <c r="HT2" s="387"/>
      <c r="HU2" s="387"/>
      <c r="HV2" s="387"/>
      <c r="HW2" s="387"/>
      <c r="HX2" s="387"/>
      <c r="HY2" s="387"/>
      <c r="HZ2" s="387"/>
      <c r="IA2" s="387"/>
      <c r="IB2" s="387"/>
      <c r="IC2" s="387"/>
      <c r="ID2" s="387"/>
      <c r="IE2" s="387"/>
      <c r="IF2" s="387"/>
      <c r="IG2" s="387"/>
      <c r="IH2" s="387"/>
      <c r="II2" s="387"/>
      <c r="IJ2" s="387"/>
      <c r="IK2" s="387"/>
      <c r="IL2" s="387"/>
      <c r="IM2" s="387"/>
      <c r="IN2" s="387"/>
      <c r="IO2" s="387"/>
      <c r="IP2" s="387"/>
      <c r="IQ2" s="387"/>
      <c r="IR2" s="387"/>
      <c r="IS2" s="387"/>
      <c r="IT2" s="387"/>
      <c r="IU2" s="387"/>
      <c r="IV2" s="387"/>
      <c r="IW2" s="387"/>
      <c r="IX2" s="387"/>
      <c r="IY2" s="387"/>
      <c r="IZ2" s="387"/>
      <c r="JA2" s="387"/>
      <c r="JB2" s="387"/>
      <c r="JC2" s="387"/>
      <c r="JD2" s="387"/>
      <c r="JE2" s="387"/>
      <c r="JF2" s="387"/>
      <c r="JG2" s="387"/>
      <c r="JH2" s="387"/>
      <c r="JI2" s="387"/>
      <c r="JJ2" s="387"/>
      <c r="JK2" s="387"/>
      <c r="JL2" s="387"/>
      <c r="JM2" s="387"/>
      <c r="JN2" s="387"/>
      <c r="JO2" s="387"/>
      <c r="JP2" s="387"/>
      <c r="JQ2" s="387"/>
      <c r="JR2" s="387"/>
      <c r="JS2" s="387"/>
      <c r="JT2" s="387"/>
      <c r="JU2" s="387"/>
      <c r="JV2" s="387"/>
      <c r="JW2" s="387"/>
      <c r="JX2" s="387"/>
      <c r="JY2" s="387"/>
      <c r="JZ2" s="387"/>
      <c r="KA2" s="387"/>
      <c r="KB2" s="387"/>
      <c r="KC2" s="387"/>
      <c r="KD2" s="387"/>
      <c r="KE2" s="387"/>
      <c r="KF2" s="387"/>
      <c r="KG2" s="387"/>
      <c r="KH2" s="387"/>
      <c r="KI2" s="387"/>
      <c r="KJ2" s="387"/>
      <c r="KK2" s="387"/>
      <c r="KL2" s="387"/>
      <c r="KM2" s="387"/>
      <c r="KN2" s="387"/>
      <c r="KO2" s="387"/>
      <c r="KP2" s="387"/>
      <c r="KQ2" s="387"/>
      <c r="KR2" s="387"/>
      <c r="KS2" s="387"/>
      <c r="KT2" s="387"/>
      <c r="KU2" s="387"/>
      <c r="KV2" s="387"/>
      <c r="KW2" s="387"/>
      <c r="KX2" s="387"/>
      <c r="KY2" s="387"/>
      <c r="KZ2" s="387"/>
      <c r="LA2" s="387"/>
      <c r="LB2" s="387"/>
      <c r="LC2" s="387"/>
      <c r="LD2" s="387"/>
      <c r="LE2" s="387"/>
      <c r="LF2" s="387"/>
      <c r="LG2" s="387"/>
      <c r="LH2" s="387"/>
      <c r="LI2" s="387"/>
      <c r="LJ2" s="387"/>
      <c r="LK2" s="387"/>
      <c r="LL2" s="387"/>
      <c r="LM2" s="387"/>
      <c r="LN2" s="387"/>
      <c r="LO2" s="387"/>
      <c r="LP2" s="387"/>
      <c r="LQ2" s="387"/>
      <c r="LR2" s="387"/>
      <c r="LS2" s="387"/>
      <c r="LT2" s="387"/>
      <c r="LU2" s="387"/>
      <c r="LV2" s="387"/>
      <c r="LW2" s="387"/>
      <c r="LX2" s="387"/>
      <c r="LY2" s="387"/>
      <c r="LZ2" s="387"/>
      <c r="MA2" s="387"/>
      <c r="MB2" s="387"/>
      <c r="MC2" s="387"/>
      <c r="MD2" s="387"/>
      <c r="ME2" s="387"/>
      <c r="MF2" s="387"/>
      <c r="MG2" s="387"/>
      <c r="MH2" s="387"/>
      <c r="MI2" s="387"/>
      <c r="MJ2" s="387"/>
      <c r="MK2" s="387"/>
      <c r="ML2" s="387"/>
      <c r="MM2" s="387"/>
      <c r="MN2" s="387"/>
      <c r="MO2" s="387"/>
      <c r="MP2" s="387"/>
      <c r="MQ2" s="387"/>
      <c r="MR2" s="387"/>
      <c r="MS2" s="387"/>
      <c r="MT2" s="387"/>
      <c r="MU2" s="387"/>
      <c r="MV2" s="387"/>
      <c r="MW2" s="387"/>
      <c r="MX2" s="387"/>
      <c r="MY2" s="387"/>
      <c r="MZ2" s="387"/>
      <c r="NA2" s="387"/>
      <c r="NB2" s="387"/>
      <c r="NC2" s="387"/>
      <c r="ND2" s="387"/>
      <c r="NE2" s="387"/>
      <c r="NF2" s="387"/>
      <c r="NG2" s="387"/>
      <c r="NH2" s="387"/>
      <c r="NI2" s="387"/>
      <c r="NJ2" s="387"/>
      <c r="NK2" s="387"/>
      <c r="NL2" s="387"/>
      <c r="NM2" s="387"/>
      <c r="NN2" s="387"/>
      <c r="NO2" s="387"/>
      <c r="NP2" s="387"/>
      <c r="NQ2" s="387"/>
      <c r="NR2" s="387"/>
      <c r="NS2" s="387"/>
      <c r="NT2" s="387"/>
      <c r="NU2" s="387"/>
      <c r="NV2" s="387"/>
      <c r="NW2" s="387"/>
      <c r="NX2" s="387"/>
      <c r="NY2" s="387"/>
      <c r="NZ2" s="387"/>
      <c r="OA2" s="387"/>
      <c r="OB2" s="387"/>
      <c r="OC2" s="387"/>
      <c r="OD2" s="387"/>
      <c r="OE2" s="387"/>
      <c r="OF2" s="387"/>
      <c r="OG2" s="387"/>
      <c r="OH2" s="387"/>
      <c r="OI2" s="387"/>
      <c r="OJ2" s="387"/>
      <c r="OK2" s="387"/>
      <c r="OL2" s="387"/>
      <c r="OM2" s="387"/>
      <c r="ON2" s="387"/>
      <c r="OO2" s="387"/>
      <c r="OP2" s="387"/>
      <c r="OQ2" s="387"/>
      <c r="OR2" s="387"/>
      <c r="OS2" s="387"/>
      <c r="OT2" s="387"/>
      <c r="OU2" s="387"/>
      <c r="OV2" s="387"/>
      <c r="OW2" s="387"/>
      <c r="OX2" s="387"/>
      <c r="OY2" s="387"/>
      <c r="OZ2" s="387"/>
      <c r="PA2" s="387"/>
      <c r="PB2" s="387"/>
      <c r="PC2" s="387"/>
      <c r="PD2" s="387"/>
      <c r="PE2" s="387"/>
      <c r="PF2" s="387"/>
      <c r="PG2" s="387"/>
      <c r="PH2" s="387"/>
      <c r="PI2" s="387"/>
      <c r="PJ2" s="387"/>
      <c r="PK2" s="387"/>
      <c r="PL2" s="387"/>
      <c r="PM2" s="387"/>
      <c r="PN2" s="387"/>
      <c r="PO2" s="387"/>
      <c r="PP2" s="387"/>
      <c r="PQ2" s="387"/>
      <c r="PR2" s="387"/>
      <c r="PS2" s="387"/>
      <c r="PT2" s="387"/>
      <c r="PU2" s="387"/>
      <c r="PV2" s="387"/>
      <c r="PW2" s="387"/>
      <c r="PX2" s="387"/>
      <c r="PY2" s="387"/>
      <c r="PZ2" s="387"/>
      <c r="QA2" s="387"/>
      <c r="QB2" s="387"/>
      <c r="QC2" s="387"/>
      <c r="QD2" s="387"/>
      <c r="QE2" s="387"/>
      <c r="QF2" s="387"/>
      <c r="QG2" s="387"/>
      <c r="QH2" s="387"/>
      <c r="QI2" s="387"/>
      <c r="QJ2" s="387"/>
      <c r="QK2" s="387"/>
      <c r="QL2" s="387"/>
      <c r="QM2" s="387"/>
      <c r="QN2" s="387"/>
      <c r="QO2" s="387"/>
      <c r="QP2" s="387"/>
      <c r="QQ2" s="387"/>
      <c r="QR2" s="387"/>
      <c r="QS2" s="387"/>
      <c r="QT2" s="387"/>
      <c r="QU2" s="387"/>
      <c r="QV2" s="387"/>
      <c r="QW2" s="387"/>
      <c r="QX2" s="387"/>
      <c r="QY2" s="387"/>
      <c r="QZ2" s="387"/>
      <c r="RA2" s="387"/>
      <c r="RB2" s="387"/>
      <c r="RC2" s="387"/>
      <c r="RD2" s="387"/>
      <c r="RE2" s="387"/>
      <c r="RF2" s="387"/>
      <c r="RG2" s="387"/>
      <c r="RH2" s="387"/>
      <c r="RI2" s="387"/>
      <c r="RJ2" s="387"/>
      <c r="RK2" s="387"/>
      <c r="RL2" s="387"/>
      <c r="RM2" s="387"/>
      <c r="RN2" s="387"/>
      <c r="RO2" s="387"/>
      <c r="RP2" s="387"/>
      <c r="RQ2" s="387"/>
      <c r="RR2" s="387"/>
      <c r="RS2" s="387"/>
      <c r="RT2" s="387"/>
      <c r="RU2" s="387"/>
      <c r="RV2" s="387"/>
      <c r="RW2" s="387"/>
      <c r="RX2" s="387"/>
      <c r="RY2" s="387"/>
      <c r="RZ2" s="387"/>
      <c r="SA2" s="387"/>
      <c r="SB2" s="387"/>
      <c r="SC2" s="387"/>
      <c r="SD2" s="387"/>
      <c r="SE2" s="387"/>
      <c r="SF2" s="387"/>
      <c r="SG2" s="387"/>
      <c r="SH2" s="387"/>
      <c r="SI2" s="387"/>
      <c r="SJ2" s="387"/>
      <c r="SK2" s="387"/>
      <c r="SL2" s="387"/>
      <c r="SM2" s="387"/>
      <c r="SN2" s="387"/>
      <c r="SO2" s="387"/>
      <c r="SP2" s="387"/>
      <c r="SQ2" s="387"/>
      <c r="SR2" s="387"/>
      <c r="SS2" s="387"/>
      <c r="ST2" s="387"/>
      <c r="SU2" s="387"/>
      <c r="SV2" s="387"/>
      <c r="SW2" s="387"/>
      <c r="SX2" s="387"/>
      <c r="SY2" s="387"/>
      <c r="SZ2" s="387"/>
      <c r="TA2" s="387"/>
      <c r="TB2" s="387"/>
      <c r="TC2" s="387"/>
      <c r="TD2" s="387"/>
      <c r="TE2" s="387"/>
      <c r="TF2" s="387"/>
      <c r="TG2" s="387"/>
      <c r="TH2" s="387"/>
      <c r="TI2" s="387"/>
      <c r="TJ2" s="387"/>
      <c r="TK2" s="387"/>
      <c r="TL2" s="387"/>
      <c r="TM2" s="387"/>
      <c r="TN2" s="387"/>
      <c r="TO2" s="387"/>
      <c r="TP2" s="387"/>
      <c r="TQ2" s="387"/>
      <c r="TR2" s="387"/>
      <c r="TS2" s="387"/>
      <c r="TT2" s="387"/>
      <c r="TU2" s="387"/>
      <c r="TV2" s="387"/>
      <c r="TW2" s="387"/>
      <c r="TX2" s="387"/>
      <c r="TY2" s="387"/>
      <c r="TZ2" s="387"/>
      <c r="UA2" s="387"/>
      <c r="UB2" s="387"/>
      <c r="UC2" s="387"/>
      <c r="UD2" s="387"/>
      <c r="UE2" s="387"/>
      <c r="UF2" s="387"/>
      <c r="UG2" s="387"/>
      <c r="UH2" s="387"/>
      <c r="UI2" s="387"/>
      <c r="UJ2" s="387"/>
      <c r="UK2" s="387"/>
      <c r="UL2" s="387"/>
      <c r="UM2" s="387"/>
      <c r="UN2" s="387"/>
      <c r="UO2" s="387"/>
      <c r="UP2" s="387"/>
      <c r="UQ2" s="387"/>
      <c r="UR2" s="387"/>
      <c r="US2" s="387"/>
      <c r="UT2" s="387"/>
      <c r="UU2" s="387"/>
      <c r="UV2" s="387"/>
      <c r="UW2" s="387"/>
      <c r="UX2" s="387"/>
      <c r="UY2" s="387"/>
      <c r="UZ2" s="387"/>
      <c r="VA2" s="387"/>
      <c r="VB2" s="387"/>
      <c r="VC2" s="387"/>
      <c r="VD2" s="387"/>
      <c r="VE2" s="387"/>
      <c r="VF2" s="387"/>
      <c r="VG2" s="387"/>
      <c r="VH2" s="387"/>
      <c r="VI2" s="387"/>
      <c r="VJ2" s="387"/>
      <c r="VK2" s="387"/>
      <c r="VL2" s="387"/>
      <c r="VM2" s="387"/>
      <c r="VN2" s="387"/>
      <c r="VO2" s="387"/>
      <c r="VP2" s="387"/>
      <c r="VQ2" s="387"/>
      <c r="VR2" s="387"/>
      <c r="VS2" s="387"/>
      <c r="VT2" s="387"/>
      <c r="VU2" s="387"/>
      <c r="VV2" s="387"/>
      <c r="VW2" s="387"/>
      <c r="VX2" s="387"/>
      <c r="VY2" s="387"/>
      <c r="VZ2" s="387"/>
      <c r="WA2" s="387"/>
      <c r="WB2" s="387"/>
      <c r="WC2" s="387"/>
      <c r="WD2" s="387"/>
      <c r="WE2" s="387"/>
      <c r="WF2" s="387"/>
      <c r="WG2" s="387"/>
      <c r="WH2" s="387"/>
      <c r="WI2" s="387"/>
      <c r="WJ2" s="387"/>
      <c r="WK2" s="387"/>
      <c r="WL2" s="387"/>
      <c r="WM2" s="387"/>
      <c r="WN2" s="387"/>
      <c r="WO2" s="387"/>
      <c r="WP2" s="387"/>
      <c r="WQ2" s="387"/>
      <c r="WR2" s="387"/>
      <c r="WS2" s="387"/>
      <c r="WT2" s="387"/>
      <c r="WU2" s="387"/>
      <c r="WV2" s="387"/>
      <c r="WW2" s="387"/>
      <c r="WX2" s="387"/>
      <c r="WY2" s="387"/>
      <c r="WZ2" s="387"/>
      <c r="XA2" s="387"/>
      <c r="XB2" s="387"/>
      <c r="XC2" s="387"/>
      <c r="XD2" s="387"/>
      <c r="XE2" s="387"/>
      <c r="XF2" s="387"/>
      <c r="XG2" s="387"/>
      <c r="XH2" s="387"/>
      <c r="XI2" s="387"/>
      <c r="XJ2" s="387"/>
      <c r="XK2" s="387"/>
      <c r="XL2" s="387"/>
      <c r="XM2" s="387"/>
      <c r="XN2" s="387"/>
      <c r="XO2" s="387"/>
      <c r="XP2" s="387"/>
      <c r="XQ2" s="387"/>
      <c r="XR2" s="387"/>
      <c r="XS2" s="387"/>
      <c r="XT2" s="387"/>
      <c r="XU2" s="387"/>
      <c r="XV2" s="387"/>
      <c r="XW2" s="387"/>
      <c r="XX2" s="387"/>
      <c r="XY2" s="387"/>
      <c r="XZ2" s="387"/>
      <c r="YA2" s="387"/>
      <c r="YB2" s="387"/>
      <c r="YC2" s="387"/>
      <c r="YD2" s="387"/>
      <c r="YE2" s="387"/>
      <c r="YF2" s="387"/>
      <c r="YG2" s="387"/>
      <c r="YH2" s="387"/>
      <c r="YI2" s="387"/>
      <c r="YJ2" s="387"/>
      <c r="YK2" s="387"/>
      <c r="YL2" s="387"/>
      <c r="YM2" s="387"/>
      <c r="YN2" s="387"/>
      <c r="YO2" s="387"/>
      <c r="YP2" s="387"/>
      <c r="YQ2" s="387"/>
      <c r="YR2" s="387"/>
      <c r="YS2" s="387"/>
      <c r="YT2" s="387"/>
      <c r="YU2" s="387"/>
      <c r="YV2" s="387"/>
      <c r="YW2" s="387"/>
      <c r="YX2" s="387"/>
      <c r="YY2" s="387"/>
      <c r="YZ2" s="387"/>
      <c r="ZA2" s="387"/>
      <c r="ZB2" s="387"/>
      <c r="ZC2" s="387"/>
      <c r="ZD2" s="387"/>
      <c r="ZE2" s="387"/>
      <c r="ZF2" s="387"/>
      <c r="ZG2" s="387"/>
      <c r="ZH2" s="387"/>
      <c r="ZI2" s="387"/>
      <c r="ZJ2" s="387"/>
      <c r="ZK2" s="387"/>
      <c r="ZL2" s="387"/>
      <c r="ZM2" s="387"/>
      <c r="ZN2" s="387"/>
      <c r="ZO2" s="387"/>
      <c r="ZP2" s="387"/>
      <c r="ZQ2" s="387"/>
      <c r="ZR2" s="387"/>
      <c r="ZS2" s="387"/>
      <c r="ZT2" s="387"/>
      <c r="ZU2" s="387"/>
      <c r="ZV2" s="387"/>
      <c r="ZW2" s="387"/>
      <c r="ZX2" s="387"/>
      <c r="ZY2" s="387"/>
      <c r="ZZ2" s="387"/>
      <c r="AAA2" s="387"/>
      <c r="AAB2" s="387"/>
      <c r="AAC2" s="387"/>
      <c r="AAD2" s="387"/>
      <c r="AAE2" s="387"/>
      <c r="AAF2" s="387"/>
      <c r="AAG2" s="387"/>
      <c r="AAH2" s="387"/>
      <c r="AAI2" s="387"/>
      <c r="AAJ2" s="387"/>
      <c r="AAK2" s="387"/>
      <c r="AAL2" s="387"/>
      <c r="AAM2" s="387"/>
      <c r="AAN2" s="387"/>
      <c r="AAO2" s="387"/>
      <c r="AAP2" s="387"/>
      <c r="AAQ2" s="387"/>
      <c r="AAR2" s="387"/>
      <c r="AAS2" s="387"/>
      <c r="AAT2" s="387"/>
      <c r="AAU2" s="387"/>
      <c r="AAV2" s="387"/>
      <c r="AAW2" s="387"/>
      <c r="AAX2" s="387"/>
      <c r="AAY2" s="387"/>
      <c r="AAZ2" s="387"/>
      <c r="ABA2" s="387"/>
      <c r="ABB2" s="387"/>
      <c r="ABC2" s="387"/>
      <c r="ABD2" s="387"/>
      <c r="ABE2" s="387"/>
      <c r="ABF2" s="387"/>
      <c r="ABG2" s="387"/>
      <c r="ABH2" s="387"/>
      <c r="ABI2" s="387"/>
      <c r="ABJ2" s="387"/>
      <c r="ABK2" s="387"/>
      <c r="ABL2" s="387"/>
      <c r="ABM2" s="387"/>
      <c r="ABN2" s="387"/>
      <c r="ABO2" s="387"/>
      <c r="ABP2" s="387"/>
      <c r="ABQ2" s="387"/>
      <c r="ABR2" s="387"/>
      <c r="ABS2" s="387"/>
      <c r="ABT2" s="387"/>
      <c r="ABU2" s="387"/>
      <c r="ABV2" s="387"/>
      <c r="ABW2" s="387"/>
      <c r="ABX2" s="387"/>
      <c r="ABY2" s="387"/>
      <c r="ABZ2" s="387"/>
      <c r="ACA2" s="387"/>
      <c r="ACB2" s="387"/>
      <c r="ACC2" s="387"/>
      <c r="ACD2" s="387"/>
      <c r="ACE2" s="387"/>
      <c r="ACF2" s="387"/>
      <c r="ACG2" s="387"/>
      <c r="ACH2" s="387"/>
      <c r="ACI2" s="387"/>
      <c r="ACJ2" s="387"/>
      <c r="ACK2" s="387"/>
      <c r="ACL2" s="387"/>
      <c r="ACM2" s="387"/>
      <c r="ACN2" s="387"/>
      <c r="ACO2" s="387"/>
      <c r="ACP2" s="387"/>
      <c r="ACQ2" s="387"/>
      <c r="ACR2" s="387"/>
      <c r="ACS2" s="387"/>
      <c r="ACT2" s="387"/>
      <c r="ACU2" s="387"/>
      <c r="ACV2" s="387"/>
      <c r="ACW2" s="387"/>
      <c r="ACX2" s="387"/>
      <c r="ACY2" s="387"/>
      <c r="ACZ2" s="387"/>
      <c r="ADA2" s="387"/>
      <c r="ADB2" s="387"/>
      <c r="ADC2" s="387"/>
      <c r="ADD2" s="387"/>
      <c r="ADE2" s="387"/>
      <c r="ADF2" s="387"/>
      <c r="ADG2" s="387"/>
      <c r="ADH2" s="387"/>
      <c r="ADI2" s="387"/>
      <c r="ADJ2" s="387"/>
      <c r="ADK2" s="387"/>
      <c r="ADL2" s="387"/>
      <c r="ADM2" s="387"/>
      <c r="ADN2" s="387"/>
      <c r="ADO2" s="387"/>
      <c r="ADP2" s="387"/>
      <c r="ADQ2" s="387"/>
      <c r="ADR2" s="387"/>
      <c r="ADS2" s="387"/>
      <c r="ADT2" s="387"/>
      <c r="ADU2" s="387"/>
      <c r="ADV2" s="387"/>
      <c r="ADW2" s="387"/>
      <c r="ADX2" s="387"/>
      <c r="ADY2" s="387"/>
      <c r="ADZ2" s="387"/>
      <c r="AEA2" s="387"/>
      <c r="AEB2" s="387"/>
      <c r="AEC2" s="387"/>
      <c r="AED2" s="387"/>
      <c r="AEE2" s="387"/>
      <c r="AEF2" s="387"/>
      <c r="AEG2" s="387"/>
      <c r="AEH2" s="387"/>
      <c r="AEI2" s="387"/>
      <c r="AEJ2" s="387"/>
      <c r="AEK2" s="387"/>
      <c r="AEL2" s="387"/>
      <c r="AEM2" s="387"/>
      <c r="AEN2" s="387"/>
      <c r="AEO2" s="387"/>
      <c r="AEP2" s="387"/>
      <c r="AEQ2" s="387"/>
      <c r="AER2" s="387"/>
      <c r="AES2" s="387"/>
      <c r="AET2" s="387"/>
      <c r="AEU2" s="387"/>
      <c r="AEV2" s="387"/>
      <c r="AEW2" s="387"/>
      <c r="AEX2" s="387"/>
      <c r="AEY2" s="387"/>
      <c r="AEZ2" s="387"/>
      <c r="AFA2" s="387"/>
      <c r="AFB2" s="387"/>
      <c r="AFC2" s="387"/>
      <c r="AFD2" s="387"/>
      <c r="AFE2" s="387"/>
      <c r="AFF2" s="387"/>
      <c r="AFG2" s="387"/>
      <c r="AFH2" s="387"/>
      <c r="AFI2" s="387"/>
      <c r="AFJ2" s="387"/>
      <c r="AFK2" s="387"/>
      <c r="AFL2" s="387"/>
      <c r="AFM2" s="387"/>
      <c r="AFN2" s="387"/>
      <c r="AFO2" s="387"/>
      <c r="AFP2" s="387"/>
      <c r="AFQ2" s="387"/>
      <c r="AFR2" s="387"/>
      <c r="AFS2" s="387"/>
      <c r="AFT2" s="387"/>
      <c r="AFU2" s="387"/>
      <c r="AFV2" s="387"/>
      <c r="AFW2" s="387"/>
      <c r="AFX2" s="387"/>
      <c r="AFY2" s="387"/>
      <c r="AFZ2" s="387"/>
      <c r="AGA2" s="387"/>
      <c r="AGB2" s="387"/>
      <c r="AGC2" s="387"/>
      <c r="AGD2" s="387"/>
      <c r="AGE2" s="387"/>
      <c r="AGF2" s="387"/>
      <c r="AGG2" s="387"/>
      <c r="AGH2" s="387"/>
      <c r="AGI2" s="387"/>
      <c r="AGJ2" s="387"/>
      <c r="AGK2" s="387"/>
      <c r="AGL2" s="387"/>
      <c r="AGM2" s="387"/>
      <c r="AGN2" s="387"/>
      <c r="AGO2" s="387"/>
      <c r="AGP2" s="387"/>
      <c r="AGQ2" s="387"/>
      <c r="AGR2" s="387"/>
      <c r="AGS2" s="387"/>
      <c r="AGT2" s="387"/>
      <c r="AGU2" s="387"/>
      <c r="AGV2" s="387"/>
      <c r="AGW2" s="387"/>
      <c r="AGX2" s="387"/>
      <c r="AGY2" s="387"/>
      <c r="AGZ2" s="387"/>
      <c r="AHA2" s="387"/>
      <c r="AHB2" s="387"/>
      <c r="AHC2" s="387"/>
      <c r="AHD2" s="387"/>
      <c r="AHE2" s="387"/>
      <c r="AHF2" s="387"/>
      <c r="AHG2" s="387"/>
      <c r="AHH2" s="387"/>
      <c r="AHI2" s="387"/>
      <c r="AHJ2" s="387"/>
      <c r="AHK2" s="387"/>
      <c r="AHL2" s="387"/>
      <c r="AHM2" s="387"/>
      <c r="AHN2" s="387"/>
      <c r="AHO2" s="387"/>
      <c r="AHP2" s="387"/>
      <c r="AHQ2" s="387"/>
      <c r="AHR2" s="387"/>
      <c r="AHS2" s="387"/>
      <c r="AHT2" s="387"/>
      <c r="AHU2" s="387"/>
      <c r="AHV2" s="387"/>
      <c r="AHW2" s="387"/>
      <c r="AHX2" s="387"/>
      <c r="AHY2" s="387"/>
      <c r="AHZ2" s="387"/>
      <c r="AIA2" s="387"/>
      <c r="AIB2" s="387"/>
      <c r="AIC2" s="387"/>
      <c r="AID2" s="387"/>
      <c r="AIE2" s="387"/>
      <c r="AIF2" s="387"/>
      <c r="AIG2" s="387"/>
      <c r="AIH2" s="387"/>
      <c r="AII2" s="387"/>
      <c r="AIJ2" s="387"/>
      <c r="AIK2" s="387"/>
      <c r="AIL2" s="387"/>
      <c r="AIM2" s="387"/>
      <c r="AIN2" s="387"/>
      <c r="AIO2" s="387"/>
      <c r="AIP2" s="387"/>
      <c r="AIQ2" s="387"/>
      <c r="AIR2" s="387"/>
      <c r="AIS2" s="387"/>
      <c r="AIT2" s="387"/>
      <c r="AIU2" s="387"/>
      <c r="AIV2" s="387"/>
      <c r="AIW2" s="387"/>
      <c r="AIX2" s="387"/>
      <c r="AIY2" s="387"/>
      <c r="AIZ2" s="387"/>
      <c r="AJA2" s="387"/>
      <c r="AJB2" s="387"/>
      <c r="AJC2" s="387"/>
      <c r="AJD2" s="387"/>
      <c r="AJE2" s="387"/>
      <c r="AJF2" s="387"/>
      <c r="AJG2" s="387"/>
      <c r="AJH2" s="387"/>
      <c r="AJI2" s="387"/>
      <c r="AJJ2" s="387"/>
      <c r="AJK2" s="387"/>
      <c r="AJL2" s="387"/>
      <c r="AJM2" s="387"/>
      <c r="AJN2" s="387"/>
      <c r="AJO2" s="387"/>
      <c r="AJP2" s="387"/>
      <c r="AJQ2" s="387"/>
      <c r="AJR2" s="387"/>
      <c r="AJS2" s="387"/>
      <c r="AJT2" s="387"/>
      <c r="AJU2" s="387"/>
      <c r="AJV2" s="387"/>
      <c r="AJW2" s="387"/>
      <c r="AJX2" s="387"/>
      <c r="AJY2" s="387"/>
      <c r="AJZ2" s="387"/>
      <c r="AKA2" s="387"/>
      <c r="AKB2" s="387"/>
      <c r="AKC2" s="387"/>
      <c r="AKD2" s="387"/>
      <c r="AKE2" s="387"/>
      <c r="AKF2" s="387"/>
      <c r="AKG2" s="387"/>
      <c r="AKH2" s="387"/>
      <c r="AKI2" s="387"/>
      <c r="AKJ2" s="387"/>
      <c r="AKK2" s="387"/>
      <c r="AKL2" s="387"/>
      <c r="AKM2" s="387"/>
      <c r="AKN2" s="387"/>
      <c r="AKO2" s="387"/>
      <c r="AKP2" s="387"/>
      <c r="AKQ2" s="387"/>
      <c r="AKR2" s="387"/>
      <c r="AKS2" s="387"/>
      <c r="AKT2" s="387"/>
      <c r="AKU2" s="387"/>
      <c r="AKV2" s="387"/>
      <c r="AKW2" s="387"/>
      <c r="AKX2" s="387"/>
      <c r="AKY2" s="387"/>
      <c r="AKZ2" s="387"/>
      <c r="ALA2" s="387"/>
      <c r="ALB2" s="387"/>
      <c r="ALC2" s="387"/>
      <c r="ALD2" s="387"/>
      <c r="ALE2" s="387"/>
      <c r="ALF2" s="387"/>
      <c r="ALG2" s="387"/>
      <c r="ALH2" s="387"/>
      <c r="ALI2" s="387"/>
      <c r="ALJ2" s="387"/>
      <c r="ALK2" s="387"/>
      <c r="ALL2" s="387"/>
      <c r="ALM2" s="387"/>
      <c r="ALN2" s="387"/>
      <c r="ALO2" s="387"/>
      <c r="ALP2" s="387"/>
      <c r="ALQ2" s="387"/>
      <c r="ALR2" s="387"/>
      <c r="ALS2" s="387"/>
      <c r="ALT2" s="387"/>
      <c r="ALU2" s="387"/>
      <c r="ALV2" s="387"/>
      <c r="ALW2" s="387"/>
      <c r="ALX2" s="387"/>
      <c r="ALY2" s="387"/>
      <c r="ALZ2" s="387"/>
      <c r="AMA2" s="387"/>
      <c r="AMB2" s="387"/>
      <c r="AMC2" s="387"/>
      <c r="AMD2" s="387"/>
      <c r="AME2" s="387"/>
      <c r="AMF2" s="387"/>
      <c r="AMG2" s="387"/>
      <c r="AMH2" s="387"/>
      <c r="AMI2" s="387"/>
      <c r="AMJ2" s="387"/>
    </row>
    <row r="3" spans="1:1024" s="411" customFormat="1" ht="24.95" customHeight="1">
      <c r="A3" s="409" t="s">
        <v>167</v>
      </c>
      <c r="B3" s="410"/>
    </row>
    <row r="4" spans="1:1024" s="411" customFormat="1" ht="24.95" customHeight="1" thickBot="1">
      <c r="A4" s="412" t="s">
        <v>198</v>
      </c>
      <c r="B4" s="413"/>
    </row>
    <row r="5" spans="1:1024" s="411" customFormat="1" ht="20.100000000000001" customHeight="1" thickBot="1">
      <c r="A5" s="414"/>
      <c r="B5" s="415"/>
    </row>
    <row r="6" spans="1:1024" s="411" customFormat="1" ht="33.75" customHeight="1">
      <c r="A6" s="416" t="s">
        <v>199</v>
      </c>
      <c r="B6" s="416"/>
    </row>
    <row r="7" spans="1:1024" s="411" customFormat="1" ht="24.95" customHeight="1">
      <c r="A7" s="417" t="s">
        <v>200</v>
      </c>
      <c r="B7" s="417"/>
    </row>
    <row r="8" spans="1:1024" s="411" customFormat="1" ht="99.95" customHeight="1">
      <c r="A8" s="418"/>
      <c r="B8" s="418"/>
    </row>
    <row r="9" spans="1:1024" s="411" customFormat="1" ht="24.95" customHeight="1">
      <c r="A9" s="419" t="s">
        <v>201</v>
      </c>
      <c r="B9" s="419"/>
    </row>
    <row r="10" spans="1:1024" s="411" customFormat="1" ht="99.95" customHeight="1">
      <c r="A10" s="420"/>
      <c r="B10" s="420"/>
    </row>
    <row r="11" spans="1:1024" s="411" customFormat="1" ht="24.95" customHeight="1">
      <c r="A11" s="419" t="s">
        <v>202</v>
      </c>
      <c r="B11" s="419"/>
    </row>
    <row r="12" spans="1:1024" s="411" customFormat="1" ht="99.95" customHeight="1">
      <c r="A12" s="420"/>
      <c r="B12" s="420"/>
    </row>
    <row r="13" spans="1:1024" s="411" customFormat="1" ht="24.95" customHeight="1">
      <c r="A13" s="419"/>
      <c r="B13" s="419"/>
    </row>
    <row r="14" spans="1:1024" ht="99.95" customHeight="1" thickBot="1">
      <c r="A14" s="421"/>
      <c r="B14" s="421"/>
    </row>
    <row r="15" spans="1:1024" ht="13.5">
      <c r="A15" s="422"/>
      <c r="B15" s="422"/>
    </row>
    <row r="16" spans="1:1024" ht="16.899999999999999" customHeight="1">
      <c r="A16" s="406" t="s">
        <v>203</v>
      </c>
    </row>
  </sheetData>
  <mergeCells count="10">
    <mergeCell ref="A11:B11"/>
    <mergeCell ref="A12:B12"/>
    <mergeCell ref="A13:B13"/>
    <mergeCell ref="A14:B14"/>
    <mergeCell ref="A2:B2"/>
    <mergeCell ref="A6:B6"/>
    <mergeCell ref="A7:B7"/>
    <mergeCell ref="A8:B8"/>
    <mergeCell ref="A9:B9"/>
    <mergeCell ref="A10:B10"/>
  </mergeCells>
  <phoneticPr fontId="2"/>
  <printOptions horizontalCentered="1"/>
  <pageMargins left="0.70833333333333304" right="0.70833333333333304" top="0.74791666666666701" bottom="0.74791666666666701" header="0.51180555555555496" footer="0.51180555555555496"/>
  <pageSetup paperSize="9" scale="95"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4"/>
  <sheetViews>
    <sheetView view="pageBreakPreview" zoomScaleNormal="100" zoomScaleSheetLayoutView="100" zoomScalePageLayoutView="60" workbookViewId="0">
      <selection sqref="A1:L1"/>
    </sheetView>
  </sheetViews>
  <sheetFormatPr defaultRowHeight="12.75"/>
  <cols>
    <col min="1" max="1025" width="9" style="424"/>
    <col min="1026" max="16384" width="9" style="387"/>
  </cols>
  <sheetData>
    <row r="1" spans="1:1024" ht="13.5">
      <c r="A1" s="423" t="s">
        <v>204</v>
      </c>
      <c r="B1" s="423"/>
      <c r="C1" s="423"/>
      <c r="D1" s="423"/>
      <c r="E1" s="423"/>
      <c r="F1" s="423"/>
      <c r="G1" s="423"/>
      <c r="H1" s="423"/>
      <c r="I1" s="423"/>
      <c r="J1" s="423"/>
      <c r="K1" s="423"/>
      <c r="L1" s="423"/>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387"/>
      <c r="GR1" s="387"/>
      <c r="GS1" s="387"/>
      <c r="GT1" s="387"/>
      <c r="GU1" s="387"/>
      <c r="GV1" s="387"/>
      <c r="GW1" s="387"/>
      <c r="GX1" s="387"/>
      <c r="GY1" s="387"/>
      <c r="GZ1" s="387"/>
      <c r="HA1" s="387"/>
      <c r="HB1" s="387"/>
      <c r="HC1" s="387"/>
      <c r="HD1" s="387"/>
      <c r="HE1" s="387"/>
      <c r="HF1" s="387"/>
      <c r="HG1" s="387"/>
      <c r="HH1" s="387"/>
      <c r="HI1" s="387"/>
      <c r="HJ1" s="387"/>
      <c r="HK1" s="387"/>
      <c r="HL1" s="387"/>
      <c r="HM1" s="387"/>
      <c r="HN1" s="387"/>
      <c r="HO1" s="387"/>
      <c r="HP1" s="387"/>
      <c r="HQ1" s="387"/>
      <c r="HR1" s="387"/>
      <c r="HS1" s="387"/>
      <c r="HT1" s="387"/>
      <c r="HU1" s="387"/>
      <c r="HV1" s="387"/>
      <c r="HW1" s="387"/>
      <c r="HX1" s="387"/>
      <c r="HY1" s="387"/>
      <c r="HZ1" s="387"/>
      <c r="IA1" s="387"/>
      <c r="IB1" s="387"/>
      <c r="IC1" s="387"/>
      <c r="ID1" s="387"/>
      <c r="IE1" s="387"/>
      <c r="IF1" s="387"/>
      <c r="IG1" s="387"/>
      <c r="IH1" s="387"/>
      <c r="II1" s="387"/>
      <c r="IJ1" s="387"/>
      <c r="IK1" s="387"/>
      <c r="IL1" s="387"/>
      <c r="IM1" s="387"/>
      <c r="IN1" s="387"/>
      <c r="IO1" s="387"/>
      <c r="IP1" s="387"/>
      <c r="IQ1" s="387"/>
      <c r="IR1" s="387"/>
      <c r="IS1" s="387"/>
      <c r="IT1" s="387"/>
      <c r="IU1" s="387"/>
      <c r="IV1" s="387"/>
      <c r="IW1" s="387"/>
      <c r="IX1" s="387"/>
      <c r="IY1" s="387"/>
      <c r="IZ1" s="387"/>
      <c r="JA1" s="387"/>
      <c r="JB1" s="387"/>
      <c r="JC1" s="387"/>
      <c r="JD1" s="387"/>
      <c r="JE1" s="387"/>
      <c r="JF1" s="387"/>
      <c r="JG1" s="387"/>
      <c r="JH1" s="387"/>
      <c r="JI1" s="387"/>
      <c r="JJ1" s="387"/>
      <c r="JK1" s="387"/>
      <c r="JL1" s="387"/>
      <c r="JM1" s="387"/>
      <c r="JN1" s="387"/>
      <c r="JO1" s="387"/>
      <c r="JP1" s="387"/>
      <c r="JQ1" s="387"/>
      <c r="JR1" s="387"/>
      <c r="JS1" s="387"/>
      <c r="JT1" s="387"/>
      <c r="JU1" s="387"/>
      <c r="JV1" s="387"/>
      <c r="JW1" s="387"/>
      <c r="JX1" s="387"/>
      <c r="JY1" s="387"/>
      <c r="JZ1" s="387"/>
      <c r="KA1" s="387"/>
      <c r="KB1" s="387"/>
      <c r="KC1" s="387"/>
      <c r="KD1" s="387"/>
      <c r="KE1" s="387"/>
      <c r="KF1" s="387"/>
      <c r="KG1" s="387"/>
      <c r="KH1" s="387"/>
      <c r="KI1" s="387"/>
      <c r="KJ1" s="387"/>
      <c r="KK1" s="387"/>
      <c r="KL1" s="387"/>
      <c r="KM1" s="387"/>
      <c r="KN1" s="387"/>
      <c r="KO1" s="387"/>
      <c r="KP1" s="387"/>
      <c r="KQ1" s="387"/>
      <c r="KR1" s="387"/>
      <c r="KS1" s="387"/>
      <c r="KT1" s="387"/>
      <c r="KU1" s="387"/>
      <c r="KV1" s="387"/>
      <c r="KW1" s="387"/>
      <c r="KX1" s="387"/>
      <c r="KY1" s="387"/>
      <c r="KZ1" s="387"/>
      <c r="LA1" s="387"/>
      <c r="LB1" s="387"/>
      <c r="LC1" s="387"/>
      <c r="LD1" s="387"/>
      <c r="LE1" s="387"/>
      <c r="LF1" s="387"/>
      <c r="LG1" s="387"/>
      <c r="LH1" s="387"/>
      <c r="LI1" s="387"/>
      <c r="LJ1" s="387"/>
      <c r="LK1" s="387"/>
      <c r="LL1" s="387"/>
      <c r="LM1" s="387"/>
      <c r="LN1" s="387"/>
      <c r="LO1" s="387"/>
      <c r="LP1" s="387"/>
      <c r="LQ1" s="387"/>
      <c r="LR1" s="387"/>
      <c r="LS1" s="387"/>
      <c r="LT1" s="387"/>
      <c r="LU1" s="387"/>
      <c r="LV1" s="387"/>
      <c r="LW1" s="387"/>
      <c r="LX1" s="387"/>
      <c r="LY1" s="387"/>
      <c r="LZ1" s="387"/>
      <c r="MA1" s="387"/>
      <c r="MB1" s="387"/>
      <c r="MC1" s="387"/>
      <c r="MD1" s="387"/>
      <c r="ME1" s="387"/>
      <c r="MF1" s="387"/>
      <c r="MG1" s="387"/>
      <c r="MH1" s="387"/>
      <c r="MI1" s="387"/>
      <c r="MJ1" s="387"/>
      <c r="MK1" s="387"/>
      <c r="ML1" s="387"/>
      <c r="MM1" s="387"/>
      <c r="MN1" s="387"/>
      <c r="MO1" s="387"/>
      <c r="MP1" s="387"/>
      <c r="MQ1" s="387"/>
      <c r="MR1" s="387"/>
      <c r="MS1" s="387"/>
      <c r="MT1" s="387"/>
      <c r="MU1" s="387"/>
      <c r="MV1" s="387"/>
      <c r="MW1" s="387"/>
      <c r="MX1" s="387"/>
      <c r="MY1" s="387"/>
      <c r="MZ1" s="387"/>
      <c r="NA1" s="387"/>
      <c r="NB1" s="387"/>
      <c r="NC1" s="387"/>
      <c r="ND1" s="387"/>
      <c r="NE1" s="387"/>
      <c r="NF1" s="387"/>
      <c r="NG1" s="387"/>
      <c r="NH1" s="387"/>
      <c r="NI1" s="387"/>
      <c r="NJ1" s="387"/>
      <c r="NK1" s="387"/>
      <c r="NL1" s="387"/>
      <c r="NM1" s="387"/>
      <c r="NN1" s="387"/>
      <c r="NO1" s="387"/>
      <c r="NP1" s="387"/>
      <c r="NQ1" s="387"/>
      <c r="NR1" s="387"/>
      <c r="NS1" s="387"/>
      <c r="NT1" s="387"/>
      <c r="NU1" s="387"/>
      <c r="NV1" s="387"/>
      <c r="NW1" s="387"/>
      <c r="NX1" s="387"/>
      <c r="NY1" s="387"/>
      <c r="NZ1" s="387"/>
      <c r="OA1" s="387"/>
      <c r="OB1" s="387"/>
      <c r="OC1" s="387"/>
      <c r="OD1" s="387"/>
      <c r="OE1" s="387"/>
      <c r="OF1" s="387"/>
      <c r="OG1" s="387"/>
      <c r="OH1" s="387"/>
      <c r="OI1" s="387"/>
      <c r="OJ1" s="387"/>
      <c r="OK1" s="387"/>
      <c r="OL1" s="387"/>
      <c r="OM1" s="387"/>
      <c r="ON1" s="387"/>
      <c r="OO1" s="387"/>
      <c r="OP1" s="387"/>
      <c r="OQ1" s="387"/>
      <c r="OR1" s="387"/>
      <c r="OS1" s="387"/>
      <c r="OT1" s="387"/>
      <c r="OU1" s="387"/>
      <c r="OV1" s="387"/>
      <c r="OW1" s="387"/>
      <c r="OX1" s="387"/>
      <c r="OY1" s="387"/>
      <c r="OZ1" s="387"/>
      <c r="PA1" s="387"/>
      <c r="PB1" s="387"/>
      <c r="PC1" s="387"/>
      <c r="PD1" s="387"/>
      <c r="PE1" s="387"/>
      <c r="PF1" s="387"/>
      <c r="PG1" s="387"/>
      <c r="PH1" s="387"/>
      <c r="PI1" s="387"/>
      <c r="PJ1" s="387"/>
      <c r="PK1" s="387"/>
      <c r="PL1" s="387"/>
      <c r="PM1" s="387"/>
      <c r="PN1" s="387"/>
      <c r="PO1" s="387"/>
      <c r="PP1" s="387"/>
      <c r="PQ1" s="387"/>
      <c r="PR1" s="387"/>
      <c r="PS1" s="387"/>
      <c r="PT1" s="387"/>
      <c r="PU1" s="387"/>
      <c r="PV1" s="387"/>
      <c r="PW1" s="387"/>
      <c r="PX1" s="387"/>
      <c r="PY1" s="387"/>
      <c r="PZ1" s="387"/>
      <c r="QA1" s="387"/>
      <c r="QB1" s="387"/>
      <c r="QC1" s="387"/>
      <c r="QD1" s="387"/>
      <c r="QE1" s="387"/>
      <c r="QF1" s="387"/>
      <c r="QG1" s="387"/>
      <c r="QH1" s="387"/>
      <c r="QI1" s="387"/>
      <c r="QJ1" s="387"/>
      <c r="QK1" s="387"/>
      <c r="QL1" s="387"/>
      <c r="QM1" s="387"/>
      <c r="QN1" s="387"/>
      <c r="QO1" s="387"/>
      <c r="QP1" s="387"/>
      <c r="QQ1" s="387"/>
      <c r="QR1" s="387"/>
      <c r="QS1" s="387"/>
      <c r="QT1" s="387"/>
      <c r="QU1" s="387"/>
      <c r="QV1" s="387"/>
      <c r="QW1" s="387"/>
      <c r="QX1" s="387"/>
      <c r="QY1" s="387"/>
      <c r="QZ1" s="387"/>
      <c r="RA1" s="387"/>
      <c r="RB1" s="387"/>
      <c r="RC1" s="387"/>
      <c r="RD1" s="387"/>
      <c r="RE1" s="387"/>
      <c r="RF1" s="387"/>
      <c r="RG1" s="387"/>
      <c r="RH1" s="387"/>
      <c r="RI1" s="387"/>
      <c r="RJ1" s="387"/>
      <c r="RK1" s="387"/>
      <c r="RL1" s="387"/>
      <c r="RM1" s="387"/>
      <c r="RN1" s="387"/>
      <c r="RO1" s="387"/>
      <c r="RP1" s="387"/>
      <c r="RQ1" s="387"/>
      <c r="RR1" s="387"/>
      <c r="RS1" s="387"/>
      <c r="RT1" s="387"/>
      <c r="RU1" s="387"/>
      <c r="RV1" s="387"/>
      <c r="RW1" s="387"/>
      <c r="RX1" s="387"/>
      <c r="RY1" s="387"/>
      <c r="RZ1" s="387"/>
      <c r="SA1" s="387"/>
      <c r="SB1" s="387"/>
      <c r="SC1" s="387"/>
      <c r="SD1" s="387"/>
      <c r="SE1" s="387"/>
      <c r="SF1" s="387"/>
      <c r="SG1" s="387"/>
      <c r="SH1" s="387"/>
      <c r="SI1" s="387"/>
      <c r="SJ1" s="387"/>
      <c r="SK1" s="387"/>
      <c r="SL1" s="387"/>
      <c r="SM1" s="387"/>
      <c r="SN1" s="387"/>
      <c r="SO1" s="387"/>
      <c r="SP1" s="387"/>
      <c r="SQ1" s="387"/>
      <c r="SR1" s="387"/>
      <c r="SS1" s="387"/>
      <c r="ST1" s="387"/>
      <c r="SU1" s="387"/>
      <c r="SV1" s="387"/>
      <c r="SW1" s="387"/>
      <c r="SX1" s="387"/>
      <c r="SY1" s="387"/>
      <c r="SZ1" s="387"/>
      <c r="TA1" s="387"/>
      <c r="TB1" s="387"/>
      <c r="TC1" s="387"/>
      <c r="TD1" s="387"/>
      <c r="TE1" s="387"/>
      <c r="TF1" s="387"/>
      <c r="TG1" s="387"/>
      <c r="TH1" s="387"/>
      <c r="TI1" s="387"/>
      <c r="TJ1" s="387"/>
      <c r="TK1" s="387"/>
      <c r="TL1" s="387"/>
      <c r="TM1" s="387"/>
      <c r="TN1" s="387"/>
      <c r="TO1" s="387"/>
      <c r="TP1" s="387"/>
      <c r="TQ1" s="387"/>
      <c r="TR1" s="387"/>
      <c r="TS1" s="387"/>
      <c r="TT1" s="387"/>
      <c r="TU1" s="387"/>
      <c r="TV1" s="387"/>
      <c r="TW1" s="387"/>
      <c r="TX1" s="387"/>
      <c r="TY1" s="387"/>
      <c r="TZ1" s="387"/>
      <c r="UA1" s="387"/>
      <c r="UB1" s="387"/>
      <c r="UC1" s="387"/>
      <c r="UD1" s="387"/>
      <c r="UE1" s="387"/>
      <c r="UF1" s="387"/>
      <c r="UG1" s="387"/>
      <c r="UH1" s="387"/>
      <c r="UI1" s="387"/>
      <c r="UJ1" s="387"/>
      <c r="UK1" s="387"/>
      <c r="UL1" s="387"/>
      <c r="UM1" s="387"/>
      <c r="UN1" s="387"/>
      <c r="UO1" s="387"/>
      <c r="UP1" s="387"/>
      <c r="UQ1" s="387"/>
      <c r="UR1" s="387"/>
      <c r="US1" s="387"/>
      <c r="UT1" s="387"/>
      <c r="UU1" s="387"/>
      <c r="UV1" s="387"/>
      <c r="UW1" s="387"/>
      <c r="UX1" s="387"/>
      <c r="UY1" s="387"/>
      <c r="UZ1" s="387"/>
      <c r="VA1" s="387"/>
      <c r="VB1" s="387"/>
      <c r="VC1" s="387"/>
      <c r="VD1" s="387"/>
      <c r="VE1" s="387"/>
      <c r="VF1" s="387"/>
      <c r="VG1" s="387"/>
      <c r="VH1" s="387"/>
      <c r="VI1" s="387"/>
      <c r="VJ1" s="387"/>
      <c r="VK1" s="387"/>
      <c r="VL1" s="387"/>
      <c r="VM1" s="387"/>
      <c r="VN1" s="387"/>
      <c r="VO1" s="387"/>
      <c r="VP1" s="387"/>
      <c r="VQ1" s="387"/>
      <c r="VR1" s="387"/>
      <c r="VS1" s="387"/>
      <c r="VT1" s="387"/>
      <c r="VU1" s="387"/>
      <c r="VV1" s="387"/>
      <c r="VW1" s="387"/>
      <c r="VX1" s="387"/>
      <c r="VY1" s="387"/>
      <c r="VZ1" s="387"/>
      <c r="WA1" s="387"/>
      <c r="WB1" s="387"/>
      <c r="WC1" s="387"/>
      <c r="WD1" s="387"/>
      <c r="WE1" s="387"/>
      <c r="WF1" s="387"/>
      <c r="WG1" s="387"/>
      <c r="WH1" s="387"/>
      <c r="WI1" s="387"/>
      <c r="WJ1" s="387"/>
      <c r="WK1" s="387"/>
      <c r="WL1" s="387"/>
      <c r="WM1" s="387"/>
      <c r="WN1" s="387"/>
      <c r="WO1" s="387"/>
      <c r="WP1" s="387"/>
      <c r="WQ1" s="387"/>
      <c r="WR1" s="387"/>
      <c r="WS1" s="387"/>
      <c r="WT1" s="387"/>
      <c r="WU1" s="387"/>
      <c r="WV1" s="387"/>
      <c r="WW1" s="387"/>
      <c r="WX1" s="387"/>
      <c r="WY1" s="387"/>
      <c r="WZ1" s="387"/>
      <c r="XA1" s="387"/>
      <c r="XB1" s="387"/>
      <c r="XC1" s="387"/>
      <c r="XD1" s="387"/>
      <c r="XE1" s="387"/>
      <c r="XF1" s="387"/>
      <c r="XG1" s="387"/>
      <c r="XH1" s="387"/>
      <c r="XI1" s="387"/>
      <c r="XJ1" s="387"/>
      <c r="XK1" s="387"/>
      <c r="XL1" s="387"/>
      <c r="XM1" s="387"/>
      <c r="XN1" s="387"/>
      <c r="XO1" s="387"/>
      <c r="XP1" s="387"/>
      <c r="XQ1" s="387"/>
      <c r="XR1" s="387"/>
      <c r="XS1" s="387"/>
      <c r="XT1" s="387"/>
      <c r="XU1" s="387"/>
      <c r="XV1" s="387"/>
      <c r="XW1" s="387"/>
      <c r="XX1" s="387"/>
      <c r="XY1" s="387"/>
      <c r="XZ1" s="387"/>
      <c r="YA1" s="387"/>
      <c r="YB1" s="387"/>
      <c r="YC1" s="387"/>
      <c r="YD1" s="387"/>
      <c r="YE1" s="387"/>
      <c r="YF1" s="387"/>
      <c r="YG1" s="387"/>
      <c r="YH1" s="387"/>
      <c r="YI1" s="387"/>
      <c r="YJ1" s="387"/>
      <c r="YK1" s="387"/>
      <c r="YL1" s="387"/>
      <c r="YM1" s="387"/>
      <c r="YN1" s="387"/>
      <c r="YO1" s="387"/>
      <c r="YP1" s="387"/>
      <c r="YQ1" s="387"/>
      <c r="YR1" s="387"/>
      <c r="YS1" s="387"/>
      <c r="YT1" s="387"/>
      <c r="YU1" s="387"/>
      <c r="YV1" s="387"/>
      <c r="YW1" s="387"/>
      <c r="YX1" s="387"/>
      <c r="YY1" s="387"/>
      <c r="YZ1" s="387"/>
      <c r="ZA1" s="387"/>
      <c r="ZB1" s="387"/>
      <c r="ZC1" s="387"/>
      <c r="ZD1" s="387"/>
      <c r="ZE1" s="387"/>
      <c r="ZF1" s="387"/>
      <c r="ZG1" s="387"/>
      <c r="ZH1" s="387"/>
      <c r="ZI1" s="387"/>
      <c r="ZJ1" s="387"/>
      <c r="ZK1" s="387"/>
      <c r="ZL1" s="387"/>
      <c r="ZM1" s="387"/>
      <c r="ZN1" s="387"/>
      <c r="ZO1" s="387"/>
      <c r="ZP1" s="387"/>
      <c r="ZQ1" s="387"/>
      <c r="ZR1" s="387"/>
      <c r="ZS1" s="387"/>
      <c r="ZT1" s="387"/>
      <c r="ZU1" s="387"/>
      <c r="ZV1" s="387"/>
      <c r="ZW1" s="387"/>
      <c r="ZX1" s="387"/>
      <c r="ZY1" s="387"/>
      <c r="ZZ1" s="387"/>
      <c r="AAA1" s="387"/>
      <c r="AAB1" s="387"/>
      <c r="AAC1" s="387"/>
      <c r="AAD1" s="387"/>
      <c r="AAE1" s="387"/>
      <c r="AAF1" s="387"/>
      <c r="AAG1" s="387"/>
      <c r="AAH1" s="387"/>
      <c r="AAI1" s="387"/>
      <c r="AAJ1" s="387"/>
      <c r="AAK1" s="387"/>
      <c r="AAL1" s="387"/>
      <c r="AAM1" s="387"/>
      <c r="AAN1" s="387"/>
      <c r="AAO1" s="387"/>
      <c r="AAP1" s="387"/>
      <c r="AAQ1" s="387"/>
      <c r="AAR1" s="387"/>
      <c r="AAS1" s="387"/>
      <c r="AAT1" s="387"/>
      <c r="AAU1" s="387"/>
      <c r="AAV1" s="387"/>
      <c r="AAW1" s="387"/>
      <c r="AAX1" s="387"/>
      <c r="AAY1" s="387"/>
      <c r="AAZ1" s="387"/>
      <c r="ABA1" s="387"/>
      <c r="ABB1" s="387"/>
      <c r="ABC1" s="387"/>
      <c r="ABD1" s="387"/>
      <c r="ABE1" s="387"/>
      <c r="ABF1" s="387"/>
      <c r="ABG1" s="387"/>
      <c r="ABH1" s="387"/>
      <c r="ABI1" s="387"/>
      <c r="ABJ1" s="387"/>
      <c r="ABK1" s="387"/>
      <c r="ABL1" s="387"/>
      <c r="ABM1" s="387"/>
      <c r="ABN1" s="387"/>
      <c r="ABO1" s="387"/>
      <c r="ABP1" s="387"/>
      <c r="ABQ1" s="387"/>
      <c r="ABR1" s="387"/>
      <c r="ABS1" s="387"/>
      <c r="ABT1" s="387"/>
      <c r="ABU1" s="387"/>
      <c r="ABV1" s="387"/>
      <c r="ABW1" s="387"/>
      <c r="ABX1" s="387"/>
      <c r="ABY1" s="387"/>
      <c r="ABZ1" s="387"/>
      <c r="ACA1" s="387"/>
      <c r="ACB1" s="387"/>
      <c r="ACC1" s="387"/>
      <c r="ACD1" s="387"/>
      <c r="ACE1" s="387"/>
      <c r="ACF1" s="387"/>
      <c r="ACG1" s="387"/>
      <c r="ACH1" s="387"/>
      <c r="ACI1" s="387"/>
      <c r="ACJ1" s="387"/>
      <c r="ACK1" s="387"/>
      <c r="ACL1" s="387"/>
      <c r="ACM1" s="387"/>
      <c r="ACN1" s="387"/>
      <c r="ACO1" s="387"/>
      <c r="ACP1" s="387"/>
      <c r="ACQ1" s="387"/>
      <c r="ACR1" s="387"/>
      <c r="ACS1" s="387"/>
      <c r="ACT1" s="387"/>
      <c r="ACU1" s="387"/>
      <c r="ACV1" s="387"/>
      <c r="ACW1" s="387"/>
      <c r="ACX1" s="387"/>
      <c r="ACY1" s="387"/>
      <c r="ACZ1" s="387"/>
      <c r="ADA1" s="387"/>
      <c r="ADB1" s="387"/>
      <c r="ADC1" s="387"/>
      <c r="ADD1" s="387"/>
      <c r="ADE1" s="387"/>
      <c r="ADF1" s="387"/>
      <c r="ADG1" s="387"/>
      <c r="ADH1" s="387"/>
      <c r="ADI1" s="387"/>
      <c r="ADJ1" s="387"/>
      <c r="ADK1" s="387"/>
      <c r="ADL1" s="387"/>
      <c r="ADM1" s="387"/>
      <c r="ADN1" s="387"/>
      <c r="ADO1" s="387"/>
      <c r="ADP1" s="387"/>
      <c r="ADQ1" s="387"/>
      <c r="ADR1" s="387"/>
      <c r="ADS1" s="387"/>
      <c r="ADT1" s="387"/>
      <c r="ADU1" s="387"/>
      <c r="ADV1" s="387"/>
      <c r="ADW1" s="387"/>
      <c r="ADX1" s="387"/>
      <c r="ADY1" s="387"/>
      <c r="ADZ1" s="387"/>
      <c r="AEA1" s="387"/>
      <c r="AEB1" s="387"/>
      <c r="AEC1" s="387"/>
      <c r="AED1" s="387"/>
      <c r="AEE1" s="387"/>
      <c r="AEF1" s="387"/>
      <c r="AEG1" s="387"/>
      <c r="AEH1" s="387"/>
      <c r="AEI1" s="387"/>
      <c r="AEJ1" s="387"/>
      <c r="AEK1" s="387"/>
      <c r="AEL1" s="387"/>
      <c r="AEM1" s="387"/>
      <c r="AEN1" s="387"/>
      <c r="AEO1" s="387"/>
      <c r="AEP1" s="387"/>
      <c r="AEQ1" s="387"/>
      <c r="AER1" s="387"/>
      <c r="AES1" s="387"/>
      <c r="AET1" s="387"/>
      <c r="AEU1" s="387"/>
      <c r="AEV1" s="387"/>
      <c r="AEW1" s="387"/>
      <c r="AEX1" s="387"/>
      <c r="AEY1" s="387"/>
      <c r="AEZ1" s="387"/>
      <c r="AFA1" s="387"/>
      <c r="AFB1" s="387"/>
      <c r="AFC1" s="387"/>
      <c r="AFD1" s="387"/>
      <c r="AFE1" s="387"/>
      <c r="AFF1" s="387"/>
      <c r="AFG1" s="387"/>
      <c r="AFH1" s="387"/>
      <c r="AFI1" s="387"/>
      <c r="AFJ1" s="387"/>
      <c r="AFK1" s="387"/>
      <c r="AFL1" s="387"/>
      <c r="AFM1" s="387"/>
      <c r="AFN1" s="387"/>
      <c r="AFO1" s="387"/>
      <c r="AFP1" s="387"/>
      <c r="AFQ1" s="387"/>
      <c r="AFR1" s="387"/>
      <c r="AFS1" s="387"/>
      <c r="AFT1" s="387"/>
      <c r="AFU1" s="387"/>
      <c r="AFV1" s="387"/>
      <c r="AFW1" s="387"/>
      <c r="AFX1" s="387"/>
      <c r="AFY1" s="387"/>
      <c r="AFZ1" s="387"/>
      <c r="AGA1" s="387"/>
      <c r="AGB1" s="387"/>
      <c r="AGC1" s="387"/>
      <c r="AGD1" s="387"/>
      <c r="AGE1" s="387"/>
      <c r="AGF1" s="387"/>
      <c r="AGG1" s="387"/>
      <c r="AGH1" s="387"/>
      <c r="AGI1" s="387"/>
      <c r="AGJ1" s="387"/>
      <c r="AGK1" s="387"/>
      <c r="AGL1" s="387"/>
      <c r="AGM1" s="387"/>
      <c r="AGN1" s="387"/>
      <c r="AGO1" s="387"/>
      <c r="AGP1" s="387"/>
      <c r="AGQ1" s="387"/>
      <c r="AGR1" s="387"/>
      <c r="AGS1" s="387"/>
      <c r="AGT1" s="387"/>
      <c r="AGU1" s="387"/>
      <c r="AGV1" s="387"/>
      <c r="AGW1" s="387"/>
      <c r="AGX1" s="387"/>
      <c r="AGY1" s="387"/>
      <c r="AGZ1" s="387"/>
      <c r="AHA1" s="387"/>
      <c r="AHB1" s="387"/>
      <c r="AHC1" s="387"/>
      <c r="AHD1" s="387"/>
      <c r="AHE1" s="387"/>
      <c r="AHF1" s="387"/>
      <c r="AHG1" s="387"/>
      <c r="AHH1" s="387"/>
      <c r="AHI1" s="387"/>
      <c r="AHJ1" s="387"/>
      <c r="AHK1" s="387"/>
      <c r="AHL1" s="387"/>
      <c r="AHM1" s="387"/>
      <c r="AHN1" s="387"/>
      <c r="AHO1" s="387"/>
      <c r="AHP1" s="387"/>
      <c r="AHQ1" s="387"/>
      <c r="AHR1" s="387"/>
      <c r="AHS1" s="387"/>
      <c r="AHT1" s="387"/>
      <c r="AHU1" s="387"/>
      <c r="AHV1" s="387"/>
      <c r="AHW1" s="387"/>
      <c r="AHX1" s="387"/>
      <c r="AHY1" s="387"/>
      <c r="AHZ1" s="387"/>
      <c r="AIA1" s="387"/>
      <c r="AIB1" s="387"/>
      <c r="AIC1" s="387"/>
      <c r="AID1" s="387"/>
      <c r="AIE1" s="387"/>
      <c r="AIF1" s="387"/>
      <c r="AIG1" s="387"/>
      <c r="AIH1" s="387"/>
      <c r="AII1" s="387"/>
      <c r="AIJ1" s="387"/>
      <c r="AIK1" s="387"/>
      <c r="AIL1" s="387"/>
      <c r="AIM1" s="387"/>
      <c r="AIN1" s="387"/>
      <c r="AIO1" s="387"/>
      <c r="AIP1" s="387"/>
      <c r="AIQ1" s="387"/>
      <c r="AIR1" s="387"/>
      <c r="AIS1" s="387"/>
      <c r="AIT1" s="387"/>
      <c r="AIU1" s="387"/>
      <c r="AIV1" s="387"/>
      <c r="AIW1" s="387"/>
      <c r="AIX1" s="387"/>
      <c r="AIY1" s="387"/>
      <c r="AIZ1" s="387"/>
      <c r="AJA1" s="387"/>
      <c r="AJB1" s="387"/>
      <c r="AJC1" s="387"/>
      <c r="AJD1" s="387"/>
      <c r="AJE1" s="387"/>
      <c r="AJF1" s="387"/>
      <c r="AJG1" s="387"/>
      <c r="AJH1" s="387"/>
      <c r="AJI1" s="387"/>
      <c r="AJJ1" s="387"/>
      <c r="AJK1" s="387"/>
      <c r="AJL1" s="387"/>
      <c r="AJM1" s="387"/>
      <c r="AJN1" s="387"/>
      <c r="AJO1" s="387"/>
      <c r="AJP1" s="387"/>
      <c r="AJQ1" s="387"/>
      <c r="AJR1" s="387"/>
      <c r="AJS1" s="387"/>
      <c r="AJT1" s="387"/>
      <c r="AJU1" s="387"/>
      <c r="AJV1" s="387"/>
      <c r="AJW1" s="387"/>
      <c r="AJX1" s="387"/>
      <c r="AJY1" s="387"/>
      <c r="AJZ1" s="387"/>
      <c r="AKA1" s="387"/>
      <c r="AKB1" s="387"/>
      <c r="AKC1" s="387"/>
      <c r="AKD1" s="387"/>
      <c r="AKE1" s="387"/>
      <c r="AKF1" s="387"/>
      <c r="AKG1" s="387"/>
      <c r="AKH1" s="387"/>
      <c r="AKI1" s="387"/>
      <c r="AKJ1" s="387"/>
      <c r="AKK1" s="387"/>
      <c r="AKL1" s="387"/>
      <c r="AKM1" s="387"/>
      <c r="AKN1" s="387"/>
      <c r="AKO1" s="387"/>
      <c r="AKP1" s="387"/>
      <c r="AKQ1" s="387"/>
      <c r="AKR1" s="387"/>
      <c r="AKS1" s="387"/>
      <c r="AKT1" s="387"/>
      <c r="AKU1" s="387"/>
      <c r="AKV1" s="387"/>
      <c r="AKW1" s="387"/>
      <c r="AKX1" s="387"/>
      <c r="AKY1" s="387"/>
      <c r="AKZ1" s="387"/>
      <c r="ALA1" s="387"/>
      <c r="ALB1" s="387"/>
      <c r="ALC1" s="387"/>
      <c r="ALD1" s="387"/>
      <c r="ALE1" s="387"/>
      <c r="ALF1" s="387"/>
      <c r="ALG1" s="387"/>
      <c r="ALH1" s="387"/>
      <c r="ALI1" s="387"/>
      <c r="ALJ1" s="387"/>
      <c r="ALK1" s="387"/>
      <c r="ALL1" s="387"/>
      <c r="ALM1" s="387"/>
      <c r="ALN1" s="387"/>
      <c r="ALO1" s="387"/>
      <c r="ALP1" s="387"/>
      <c r="ALQ1" s="387"/>
      <c r="ALR1" s="387"/>
      <c r="ALS1" s="387"/>
      <c r="ALT1" s="387"/>
      <c r="ALU1" s="387"/>
      <c r="ALV1" s="387"/>
      <c r="ALW1" s="387"/>
      <c r="ALX1" s="387"/>
      <c r="ALY1" s="387"/>
      <c r="ALZ1" s="387"/>
      <c r="AMA1" s="387"/>
      <c r="AMB1" s="387"/>
      <c r="AMC1" s="387"/>
      <c r="AMD1" s="387"/>
      <c r="AME1" s="387"/>
      <c r="AMF1" s="387"/>
      <c r="AMG1" s="387"/>
      <c r="AMH1" s="387"/>
      <c r="AMI1" s="387"/>
      <c r="AMJ1" s="387"/>
    </row>
    <row r="3" spans="1:1024" ht="16.899999999999999" customHeight="1">
      <c r="A3" s="408" t="s">
        <v>205</v>
      </c>
      <c r="B3" s="408"/>
      <c r="C3" s="408"/>
      <c r="D3" s="408"/>
      <c r="E3" s="408"/>
      <c r="F3" s="408"/>
      <c r="G3" s="408"/>
      <c r="H3" s="408"/>
      <c r="I3" s="408"/>
      <c r="J3" s="408"/>
      <c r="K3" s="408"/>
      <c r="L3" s="408"/>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387"/>
      <c r="HN3" s="387"/>
      <c r="HO3" s="387"/>
      <c r="HP3" s="387"/>
      <c r="HQ3" s="387"/>
      <c r="HR3" s="387"/>
      <c r="HS3" s="387"/>
      <c r="HT3" s="387"/>
      <c r="HU3" s="387"/>
      <c r="HV3" s="387"/>
      <c r="HW3" s="387"/>
      <c r="HX3" s="387"/>
      <c r="HY3" s="387"/>
      <c r="HZ3" s="387"/>
      <c r="IA3" s="387"/>
      <c r="IB3" s="387"/>
      <c r="IC3" s="387"/>
      <c r="ID3" s="387"/>
      <c r="IE3" s="387"/>
      <c r="IF3" s="387"/>
      <c r="IG3" s="387"/>
      <c r="IH3" s="387"/>
      <c r="II3" s="387"/>
      <c r="IJ3" s="387"/>
      <c r="IK3" s="387"/>
      <c r="IL3" s="387"/>
      <c r="IM3" s="387"/>
      <c r="IN3" s="387"/>
      <c r="IO3" s="387"/>
      <c r="IP3" s="387"/>
      <c r="IQ3" s="387"/>
      <c r="IR3" s="387"/>
      <c r="IS3" s="387"/>
      <c r="IT3" s="387"/>
      <c r="IU3" s="387"/>
      <c r="IV3" s="387"/>
      <c r="IW3" s="387"/>
      <c r="IX3" s="387"/>
      <c r="IY3" s="387"/>
      <c r="IZ3" s="387"/>
      <c r="JA3" s="387"/>
      <c r="JB3" s="387"/>
      <c r="JC3" s="387"/>
      <c r="JD3" s="387"/>
      <c r="JE3" s="387"/>
      <c r="JF3" s="387"/>
      <c r="JG3" s="387"/>
      <c r="JH3" s="387"/>
      <c r="JI3" s="387"/>
      <c r="JJ3" s="387"/>
      <c r="JK3" s="387"/>
      <c r="JL3" s="387"/>
      <c r="JM3" s="387"/>
      <c r="JN3" s="387"/>
      <c r="JO3" s="387"/>
      <c r="JP3" s="387"/>
      <c r="JQ3" s="387"/>
      <c r="JR3" s="387"/>
      <c r="JS3" s="387"/>
      <c r="JT3" s="387"/>
      <c r="JU3" s="387"/>
      <c r="JV3" s="387"/>
      <c r="JW3" s="387"/>
      <c r="JX3" s="387"/>
      <c r="JY3" s="387"/>
      <c r="JZ3" s="387"/>
      <c r="KA3" s="387"/>
      <c r="KB3" s="387"/>
      <c r="KC3" s="387"/>
      <c r="KD3" s="387"/>
      <c r="KE3" s="387"/>
      <c r="KF3" s="387"/>
      <c r="KG3" s="387"/>
      <c r="KH3" s="387"/>
      <c r="KI3" s="387"/>
      <c r="KJ3" s="387"/>
      <c r="KK3" s="387"/>
      <c r="KL3" s="387"/>
      <c r="KM3" s="387"/>
      <c r="KN3" s="387"/>
      <c r="KO3" s="387"/>
      <c r="KP3" s="387"/>
      <c r="KQ3" s="387"/>
      <c r="KR3" s="387"/>
      <c r="KS3" s="387"/>
      <c r="KT3" s="387"/>
      <c r="KU3" s="387"/>
      <c r="KV3" s="387"/>
      <c r="KW3" s="387"/>
      <c r="KX3" s="387"/>
      <c r="KY3" s="387"/>
      <c r="KZ3" s="387"/>
      <c r="LA3" s="387"/>
      <c r="LB3" s="387"/>
      <c r="LC3" s="387"/>
      <c r="LD3" s="387"/>
      <c r="LE3" s="387"/>
      <c r="LF3" s="387"/>
      <c r="LG3" s="387"/>
      <c r="LH3" s="387"/>
      <c r="LI3" s="387"/>
      <c r="LJ3" s="387"/>
      <c r="LK3" s="387"/>
      <c r="LL3" s="387"/>
      <c r="LM3" s="387"/>
      <c r="LN3" s="387"/>
      <c r="LO3" s="387"/>
      <c r="LP3" s="387"/>
      <c r="LQ3" s="387"/>
      <c r="LR3" s="387"/>
      <c r="LS3" s="387"/>
      <c r="LT3" s="387"/>
      <c r="LU3" s="387"/>
      <c r="LV3" s="387"/>
      <c r="LW3" s="387"/>
      <c r="LX3" s="387"/>
      <c r="LY3" s="387"/>
      <c r="LZ3" s="387"/>
      <c r="MA3" s="387"/>
      <c r="MB3" s="387"/>
      <c r="MC3" s="387"/>
      <c r="MD3" s="387"/>
      <c r="ME3" s="387"/>
      <c r="MF3" s="387"/>
      <c r="MG3" s="387"/>
      <c r="MH3" s="387"/>
      <c r="MI3" s="387"/>
      <c r="MJ3" s="387"/>
      <c r="MK3" s="387"/>
      <c r="ML3" s="387"/>
      <c r="MM3" s="387"/>
      <c r="MN3" s="387"/>
      <c r="MO3" s="387"/>
      <c r="MP3" s="387"/>
      <c r="MQ3" s="387"/>
      <c r="MR3" s="387"/>
      <c r="MS3" s="387"/>
      <c r="MT3" s="387"/>
      <c r="MU3" s="387"/>
      <c r="MV3" s="387"/>
      <c r="MW3" s="387"/>
      <c r="MX3" s="387"/>
      <c r="MY3" s="387"/>
      <c r="MZ3" s="387"/>
      <c r="NA3" s="387"/>
      <c r="NB3" s="387"/>
      <c r="NC3" s="387"/>
      <c r="ND3" s="387"/>
      <c r="NE3" s="387"/>
      <c r="NF3" s="387"/>
      <c r="NG3" s="387"/>
      <c r="NH3" s="387"/>
      <c r="NI3" s="387"/>
      <c r="NJ3" s="387"/>
      <c r="NK3" s="387"/>
      <c r="NL3" s="387"/>
      <c r="NM3" s="387"/>
      <c r="NN3" s="387"/>
      <c r="NO3" s="387"/>
      <c r="NP3" s="387"/>
      <c r="NQ3" s="387"/>
      <c r="NR3" s="387"/>
      <c r="NS3" s="387"/>
      <c r="NT3" s="387"/>
      <c r="NU3" s="387"/>
      <c r="NV3" s="387"/>
      <c r="NW3" s="387"/>
      <c r="NX3" s="387"/>
      <c r="NY3" s="387"/>
      <c r="NZ3" s="387"/>
      <c r="OA3" s="387"/>
      <c r="OB3" s="387"/>
      <c r="OC3" s="387"/>
      <c r="OD3" s="387"/>
      <c r="OE3" s="387"/>
      <c r="OF3" s="387"/>
      <c r="OG3" s="387"/>
      <c r="OH3" s="387"/>
      <c r="OI3" s="387"/>
      <c r="OJ3" s="387"/>
      <c r="OK3" s="387"/>
      <c r="OL3" s="387"/>
      <c r="OM3" s="387"/>
      <c r="ON3" s="387"/>
      <c r="OO3" s="387"/>
      <c r="OP3" s="387"/>
      <c r="OQ3" s="387"/>
      <c r="OR3" s="387"/>
      <c r="OS3" s="387"/>
      <c r="OT3" s="387"/>
      <c r="OU3" s="387"/>
      <c r="OV3" s="387"/>
      <c r="OW3" s="387"/>
      <c r="OX3" s="387"/>
      <c r="OY3" s="387"/>
      <c r="OZ3" s="387"/>
      <c r="PA3" s="387"/>
      <c r="PB3" s="387"/>
      <c r="PC3" s="387"/>
      <c r="PD3" s="387"/>
      <c r="PE3" s="387"/>
      <c r="PF3" s="387"/>
      <c r="PG3" s="387"/>
      <c r="PH3" s="387"/>
      <c r="PI3" s="387"/>
      <c r="PJ3" s="387"/>
      <c r="PK3" s="387"/>
      <c r="PL3" s="387"/>
      <c r="PM3" s="387"/>
      <c r="PN3" s="387"/>
      <c r="PO3" s="387"/>
      <c r="PP3" s="387"/>
      <c r="PQ3" s="387"/>
      <c r="PR3" s="387"/>
      <c r="PS3" s="387"/>
      <c r="PT3" s="387"/>
      <c r="PU3" s="387"/>
      <c r="PV3" s="387"/>
      <c r="PW3" s="387"/>
      <c r="PX3" s="387"/>
      <c r="PY3" s="387"/>
      <c r="PZ3" s="387"/>
      <c r="QA3" s="387"/>
      <c r="QB3" s="387"/>
      <c r="QC3" s="387"/>
      <c r="QD3" s="387"/>
      <c r="QE3" s="387"/>
      <c r="QF3" s="387"/>
      <c r="QG3" s="387"/>
      <c r="QH3" s="387"/>
      <c r="QI3" s="387"/>
      <c r="QJ3" s="387"/>
      <c r="QK3" s="387"/>
      <c r="QL3" s="387"/>
      <c r="QM3" s="387"/>
      <c r="QN3" s="387"/>
      <c r="QO3" s="387"/>
      <c r="QP3" s="387"/>
      <c r="QQ3" s="387"/>
      <c r="QR3" s="387"/>
      <c r="QS3" s="387"/>
      <c r="QT3" s="387"/>
      <c r="QU3" s="387"/>
      <c r="QV3" s="387"/>
      <c r="QW3" s="387"/>
      <c r="QX3" s="387"/>
      <c r="QY3" s="387"/>
      <c r="QZ3" s="387"/>
      <c r="RA3" s="387"/>
      <c r="RB3" s="387"/>
      <c r="RC3" s="387"/>
      <c r="RD3" s="387"/>
      <c r="RE3" s="387"/>
      <c r="RF3" s="387"/>
      <c r="RG3" s="387"/>
      <c r="RH3" s="387"/>
      <c r="RI3" s="387"/>
      <c r="RJ3" s="387"/>
      <c r="RK3" s="387"/>
      <c r="RL3" s="387"/>
      <c r="RM3" s="387"/>
      <c r="RN3" s="387"/>
      <c r="RO3" s="387"/>
      <c r="RP3" s="387"/>
      <c r="RQ3" s="387"/>
      <c r="RR3" s="387"/>
      <c r="RS3" s="387"/>
      <c r="RT3" s="387"/>
      <c r="RU3" s="387"/>
      <c r="RV3" s="387"/>
      <c r="RW3" s="387"/>
      <c r="RX3" s="387"/>
      <c r="RY3" s="387"/>
      <c r="RZ3" s="387"/>
      <c r="SA3" s="387"/>
      <c r="SB3" s="387"/>
      <c r="SC3" s="387"/>
      <c r="SD3" s="387"/>
      <c r="SE3" s="387"/>
      <c r="SF3" s="387"/>
      <c r="SG3" s="387"/>
      <c r="SH3" s="387"/>
      <c r="SI3" s="387"/>
      <c r="SJ3" s="387"/>
      <c r="SK3" s="387"/>
      <c r="SL3" s="387"/>
      <c r="SM3" s="387"/>
      <c r="SN3" s="387"/>
      <c r="SO3" s="387"/>
      <c r="SP3" s="387"/>
      <c r="SQ3" s="387"/>
      <c r="SR3" s="387"/>
      <c r="SS3" s="387"/>
      <c r="ST3" s="387"/>
      <c r="SU3" s="387"/>
      <c r="SV3" s="387"/>
      <c r="SW3" s="387"/>
      <c r="SX3" s="387"/>
      <c r="SY3" s="387"/>
      <c r="SZ3" s="387"/>
      <c r="TA3" s="387"/>
      <c r="TB3" s="387"/>
      <c r="TC3" s="387"/>
      <c r="TD3" s="387"/>
      <c r="TE3" s="387"/>
      <c r="TF3" s="387"/>
      <c r="TG3" s="387"/>
      <c r="TH3" s="387"/>
      <c r="TI3" s="387"/>
      <c r="TJ3" s="387"/>
      <c r="TK3" s="387"/>
      <c r="TL3" s="387"/>
      <c r="TM3" s="387"/>
      <c r="TN3" s="387"/>
      <c r="TO3" s="387"/>
      <c r="TP3" s="387"/>
      <c r="TQ3" s="387"/>
      <c r="TR3" s="387"/>
      <c r="TS3" s="387"/>
      <c r="TT3" s="387"/>
      <c r="TU3" s="387"/>
      <c r="TV3" s="387"/>
      <c r="TW3" s="387"/>
      <c r="TX3" s="387"/>
      <c r="TY3" s="387"/>
      <c r="TZ3" s="387"/>
      <c r="UA3" s="387"/>
      <c r="UB3" s="387"/>
      <c r="UC3" s="387"/>
      <c r="UD3" s="387"/>
      <c r="UE3" s="387"/>
      <c r="UF3" s="387"/>
      <c r="UG3" s="387"/>
      <c r="UH3" s="387"/>
      <c r="UI3" s="387"/>
      <c r="UJ3" s="387"/>
      <c r="UK3" s="387"/>
      <c r="UL3" s="387"/>
      <c r="UM3" s="387"/>
      <c r="UN3" s="387"/>
      <c r="UO3" s="387"/>
      <c r="UP3" s="387"/>
      <c r="UQ3" s="387"/>
      <c r="UR3" s="387"/>
      <c r="US3" s="387"/>
      <c r="UT3" s="387"/>
      <c r="UU3" s="387"/>
      <c r="UV3" s="387"/>
      <c r="UW3" s="387"/>
      <c r="UX3" s="387"/>
      <c r="UY3" s="387"/>
      <c r="UZ3" s="387"/>
      <c r="VA3" s="387"/>
      <c r="VB3" s="387"/>
      <c r="VC3" s="387"/>
      <c r="VD3" s="387"/>
      <c r="VE3" s="387"/>
      <c r="VF3" s="387"/>
      <c r="VG3" s="387"/>
      <c r="VH3" s="387"/>
      <c r="VI3" s="387"/>
      <c r="VJ3" s="387"/>
      <c r="VK3" s="387"/>
      <c r="VL3" s="387"/>
      <c r="VM3" s="387"/>
      <c r="VN3" s="387"/>
      <c r="VO3" s="387"/>
      <c r="VP3" s="387"/>
      <c r="VQ3" s="387"/>
      <c r="VR3" s="387"/>
      <c r="VS3" s="387"/>
      <c r="VT3" s="387"/>
      <c r="VU3" s="387"/>
      <c r="VV3" s="387"/>
      <c r="VW3" s="387"/>
      <c r="VX3" s="387"/>
      <c r="VY3" s="387"/>
      <c r="VZ3" s="387"/>
      <c r="WA3" s="387"/>
      <c r="WB3" s="387"/>
      <c r="WC3" s="387"/>
      <c r="WD3" s="387"/>
      <c r="WE3" s="387"/>
      <c r="WF3" s="387"/>
      <c r="WG3" s="387"/>
      <c r="WH3" s="387"/>
      <c r="WI3" s="387"/>
      <c r="WJ3" s="387"/>
      <c r="WK3" s="387"/>
      <c r="WL3" s="387"/>
      <c r="WM3" s="387"/>
      <c r="WN3" s="387"/>
      <c r="WO3" s="387"/>
      <c r="WP3" s="387"/>
      <c r="WQ3" s="387"/>
      <c r="WR3" s="387"/>
      <c r="WS3" s="387"/>
      <c r="WT3" s="387"/>
      <c r="WU3" s="387"/>
      <c r="WV3" s="387"/>
      <c r="WW3" s="387"/>
      <c r="WX3" s="387"/>
      <c r="WY3" s="387"/>
      <c r="WZ3" s="387"/>
      <c r="XA3" s="387"/>
      <c r="XB3" s="387"/>
      <c r="XC3" s="387"/>
      <c r="XD3" s="387"/>
      <c r="XE3" s="387"/>
      <c r="XF3" s="387"/>
      <c r="XG3" s="387"/>
      <c r="XH3" s="387"/>
      <c r="XI3" s="387"/>
      <c r="XJ3" s="387"/>
      <c r="XK3" s="387"/>
      <c r="XL3" s="387"/>
      <c r="XM3" s="387"/>
      <c r="XN3" s="387"/>
      <c r="XO3" s="387"/>
      <c r="XP3" s="387"/>
      <c r="XQ3" s="387"/>
      <c r="XR3" s="387"/>
      <c r="XS3" s="387"/>
      <c r="XT3" s="387"/>
      <c r="XU3" s="387"/>
      <c r="XV3" s="387"/>
      <c r="XW3" s="387"/>
      <c r="XX3" s="387"/>
      <c r="XY3" s="387"/>
      <c r="XZ3" s="387"/>
      <c r="YA3" s="387"/>
      <c r="YB3" s="387"/>
      <c r="YC3" s="387"/>
      <c r="YD3" s="387"/>
      <c r="YE3" s="387"/>
      <c r="YF3" s="387"/>
      <c r="YG3" s="387"/>
      <c r="YH3" s="387"/>
      <c r="YI3" s="387"/>
      <c r="YJ3" s="387"/>
      <c r="YK3" s="387"/>
      <c r="YL3" s="387"/>
      <c r="YM3" s="387"/>
      <c r="YN3" s="387"/>
      <c r="YO3" s="387"/>
      <c r="YP3" s="387"/>
      <c r="YQ3" s="387"/>
      <c r="YR3" s="387"/>
      <c r="YS3" s="387"/>
      <c r="YT3" s="387"/>
      <c r="YU3" s="387"/>
      <c r="YV3" s="387"/>
      <c r="YW3" s="387"/>
      <c r="YX3" s="387"/>
      <c r="YY3" s="387"/>
      <c r="YZ3" s="387"/>
      <c r="ZA3" s="387"/>
      <c r="ZB3" s="387"/>
      <c r="ZC3" s="387"/>
      <c r="ZD3" s="387"/>
      <c r="ZE3" s="387"/>
      <c r="ZF3" s="387"/>
      <c r="ZG3" s="387"/>
      <c r="ZH3" s="387"/>
      <c r="ZI3" s="387"/>
      <c r="ZJ3" s="387"/>
      <c r="ZK3" s="387"/>
      <c r="ZL3" s="387"/>
      <c r="ZM3" s="387"/>
      <c r="ZN3" s="387"/>
      <c r="ZO3" s="387"/>
      <c r="ZP3" s="387"/>
      <c r="ZQ3" s="387"/>
      <c r="ZR3" s="387"/>
      <c r="ZS3" s="387"/>
      <c r="ZT3" s="387"/>
      <c r="ZU3" s="387"/>
      <c r="ZV3" s="387"/>
      <c r="ZW3" s="387"/>
      <c r="ZX3" s="387"/>
      <c r="ZY3" s="387"/>
      <c r="ZZ3" s="387"/>
      <c r="AAA3" s="387"/>
      <c r="AAB3" s="387"/>
      <c r="AAC3" s="387"/>
      <c r="AAD3" s="387"/>
      <c r="AAE3" s="387"/>
      <c r="AAF3" s="387"/>
      <c r="AAG3" s="387"/>
      <c r="AAH3" s="387"/>
      <c r="AAI3" s="387"/>
      <c r="AAJ3" s="387"/>
      <c r="AAK3" s="387"/>
      <c r="AAL3" s="387"/>
      <c r="AAM3" s="387"/>
      <c r="AAN3" s="387"/>
      <c r="AAO3" s="387"/>
      <c r="AAP3" s="387"/>
      <c r="AAQ3" s="387"/>
      <c r="AAR3" s="387"/>
      <c r="AAS3" s="387"/>
      <c r="AAT3" s="387"/>
      <c r="AAU3" s="387"/>
      <c r="AAV3" s="387"/>
      <c r="AAW3" s="387"/>
      <c r="AAX3" s="387"/>
      <c r="AAY3" s="387"/>
      <c r="AAZ3" s="387"/>
      <c r="ABA3" s="387"/>
      <c r="ABB3" s="387"/>
      <c r="ABC3" s="387"/>
      <c r="ABD3" s="387"/>
      <c r="ABE3" s="387"/>
      <c r="ABF3" s="387"/>
      <c r="ABG3" s="387"/>
      <c r="ABH3" s="387"/>
      <c r="ABI3" s="387"/>
      <c r="ABJ3" s="387"/>
      <c r="ABK3" s="387"/>
      <c r="ABL3" s="387"/>
      <c r="ABM3" s="387"/>
      <c r="ABN3" s="387"/>
      <c r="ABO3" s="387"/>
      <c r="ABP3" s="387"/>
      <c r="ABQ3" s="387"/>
      <c r="ABR3" s="387"/>
      <c r="ABS3" s="387"/>
      <c r="ABT3" s="387"/>
      <c r="ABU3" s="387"/>
      <c r="ABV3" s="387"/>
      <c r="ABW3" s="387"/>
      <c r="ABX3" s="387"/>
      <c r="ABY3" s="387"/>
      <c r="ABZ3" s="387"/>
      <c r="ACA3" s="387"/>
      <c r="ACB3" s="387"/>
      <c r="ACC3" s="387"/>
      <c r="ACD3" s="387"/>
      <c r="ACE3" s="387"/>
      <c r="ACF3" s="387"/>
      <c r="ACG3" s="387"/>
      <c r="ACH3" s="387"/>
      <c r="ACI3" s="387"/>
      <c r="ACJ3" s="387"/>
      <c r="ACK3" s="387"/>
      <c r="ACL3" s="387"/>
      <c r="ACM3" s="387"/>
      <c r="ACN3" s="387"/>
      <c r="ACO3" s="387"/>
      <c r="ACP3" s="387"/>
      <c r="ACQ3" s="387"/>
      <c r="ACR3" s="387"/>
      <c r="ACS3" s="387"/>
      <c r="ACT3" s="387"/>
      <c r="ACU3" s="387"/>
      <c r="ACV3" s="387"/>
      <c r="ACW3" s="387"/>
      <c r="ACX3" s="387"/>
      <c r="ACY3" s="387"/>
      <c r="ACZ3" s="387"/>
      <c r="ADA3" s="387"/>
      <c r="ADB3" s="387"/>
      <c r="ADC3" s="387"/>
      <c r="ADD3" s="387"/>
      <c r="ADE3" s="387"/>
      <c r="ADF3" s="387"/>
      <c r="ADG3" s="387"/>
      <c r="ADH3" s="387"/>
      <c r="ADI3" s="387"/>
      <c r="ADJ3" s="387"/>
      <c r="ADK3" s="387"/>
      <c r="ADL3" s="387"/>
      <c r="ADM3" s="387"/>
      <c r="ADN3" s="387"/>
      <c r="ADO3" s="387"/>
      <c r="ADP3" s="387"/>
      <c r="ADQ3" s="387"/>
      <c r="ADR3" s="387"/>
      <c r="ADS3" s="387"/>
      <c r="ADT3" s="387"/>
      <c r="ADU3" s="387"/>
      <c r="ADV3" s="387"/>
      <c r="ADW3" s="387"/>
      <c r="ADX3" s="387"/>
      <c r="ADY3" s="387"/>
      <c r="ADZ3" s="387"/>
      <c r="AEA3" s="387"/>
      <c r="AEB3" s="387"/>
      <c r="AEC3" s="387"/>
      <c r="AED3" s="387"/>
      <c r="AEE3" s="387"/>
      <c r="AEF3" s="387"/>
      <c r="AEG3" s="387"/>
      <c r="AEH3" s="387"/>
      <c r="AEI3" s="387"/>
      <c r="AEJ3" s="387"/>
      <c r="AEK3" s="387"/>
      <c r="AEL3" s="387"/>
      <c r="AEM3" s="387"/>
      <c r="AEN3" s="387"/>
      <c r="AEO3" s="387"/>
      <c r="AEP3" s="387"/>
      <c r="AEQ3" s="387"/>
      <c r="AER3" s="387"/>
      <c r="AES3" s="387"/>
      <c r="AET3" s="387"/>
      <c r="AEU3" s="387"/>
      <c r="AEV3" s="387"/>
      <c r="AEW3" s="387"/>
      <c r="AEX3" s="387"/>
      <c r="AEY3" s="387"/>
      <c r="AEZ3" s="387"/>
      <c r="AFA3" s="387"/>
      <c r="AFB3" s="387"/>
      <c r="AFC3" s="387"/>
      <c r="AFD3" s="387"/>
      <c r="AFE3" s="387"/>
      <c r="AFF3" s="387"/>
      <c r="AFG3" s="387"/>
      <c r="AFH3" s="387"/>
      <c r="AFI3" s="387"/>
      <c r="AFJ3" s="387"/>
      <c r="AFK3" s="387"/>
      <c r="AFL3" s="387"/>
      <c r="AFM3" s="387"/>
      <c r="AFN3" s="387"/>
      <c r="AFO3" s="387"/>
      <c r="AFP3" s="387"/>
      <c r="AFQ3" s="387"/>
      <c r="AFR3" s="387"/>
      <c r="AFS3" s="387"/>
      <c r="AFT3" s="387"/>
      <c r="AFU3" s="387"/>
      <c r="AFV3" s="387"/>
      <c r="AFW3" s="387"/>
      <c r="AFX3" s="387"/>
      <c r="AFY3" s="387"/>
      <c r="AFZ3" s="387"/>
      <c r="AGA3" s="387"/>
      <c r="AGB3" s="387"/>
      <c r="AGC3" s="387"/>
      <c r="AGD3" s="387"/>
      <c r="AGE3" s="387"/>
      <c r="AGF3" s="387"/>
      <c r="AGG3" s="387"/>
      <c r="AGH3" s="387"/>
      <c r="AGI3" s="387"/>
      <c r="AGJ3" s="387"/>
      <c r="AGK3" s="387"/>
      <c r="AGL3" s="387"/>
      <c r="AGM3" s="387"/>
      <c r="AGN3" s="387"/>
      <c r="AGO3" s="387"/>
      <c r="AGP3" s="387"/>
      <c r="AGQ3" s="387"/>
      <c r="AGR3" s="387"/>
      <c r="AGS3" s="387"/>
      <c r="AGT3" s="387"/>
      <c r="AGU3" s="387"/>
      <c r="AGV3" s="387"/>
      <c r="AGW3" s="387"/>
      <c r="AGX3" s="387"/>
      <c r="AGY3" s="387"/>
      <c r="AGZ3" s="387"/>
      <c r="AHA3" s="387"/>
      <c r="AHB3" s="387"/>
      <c r="AHC3" s="387"/>
      <c r="AHD3" s="387"/>
      <c r="AHE3" s="387"/>
      <c r="AHF3" s="387"/>
      <c r="AHG3" s="387"/>
      <c r="AHH3" s="387"/>
      <c r="AHI3" s="387"/>
      <c r="AHJ3" s="387"/>
      <c r="AHK3" s="387"/>
      <c r="AHL3" s="387"/>
      <c r="AHM3" s="387"/>
      <c r="AHN3" s="387"/>
      <c r="AHO3" s="387"/>
      <c r="AHP3" s="387"/>
      <c r="AHQ3" s="387"/>
      <c r="AHR3" s="387"/>
      <c r="AHS3" s="387"/>
      <c r="AHT3" s="387"/>
      <c r="AHU3" s="387"/>
      <c r="AHV3" s="387"/>
      <c r="AHW3" s="387"/>
      <c r="AHX3" s="387"/>
      <c r="AHY3" s="387"/>
      <c r="AHZ3" s="387"/>
      <c r="AIA3" s="387"/>
      <c r="AIB3" s="387"/>
      <c r="AIC3" s="387"/>
      <c r="AID3" s="387"/>
      <c r="AIE3" s="387"/>
      <c r="AIF3" s="387"/>
      <c r="AIG3" s="387"/>
      <c r="AIH3" s="387"/>
      <c r="AII3" s="387"/>
      <c r="AIJ3" s="387"/>
      <c r="AIK3" s="387"/>
      <c r="AIL3" s="387"/>
      <c r="AIM3" s="387"/>
      <c r="AIN3" s="387"/>
      <c r="AIO3" s="387"/>
      <c r="AIP3" s="387"/>
      <c r="AIQ3" s="387"/>
      <c r="AIR3" s="387"/>
      <c r="AIS3" s="387"/>
      <c r="AIT3" s="387"/>
      <c r="AIU3" s="387"/>
      <c r="AIV3" s="387"/>
      <c r="AIW3" s="387"/>
      <c r="AIX3" s="387"/>
      <c r="AIY3" s="387"/>
      <c r="AIZ3" s="387"/>
      <c r="AJA3" s="387"/>
      <c r="AJB3" s="387"/>
      <c r="AJC3" s="387"/>
      <c r="AJD3" s="387"/>
      <c r="AJE3" s="387"/>
      <c r="AJF3" s="387"/>
      <c r="AJG3" s="387"/>
      <c r="AJH3" s="387"/>
      <c r="AJI3" s="387"/>
      <c r="AJJ3" s="387"/>
      <c r="AJK3" s="387"/>
      <c r="AJL3" s="387"/>
      <c r="AJM3" s="387"/>
      <c r="AJN3" s="387"/>
      <c r="AJO3" s="387"/>
      <c r="AJP3" s="387"/>
      <c r="AJQ3" s="387"/>
      <c r="AJR3" s="387"/>
      <c r="AJS3" s="387"/>
      <c r="AJT3" s="387"/>
      <c r="AJU3" s="387"/>
      <c r="AJV3" s="387"/>
      <c r="AJW3" s="387"/>
      <c r="AJX3" s="387"/>
      <c r="AJY3" s="387"/>
      <c r="AJZ3" s="387"/>
      <c r="AKA3" s="387"/>
      <c r="AKB3" s="387"/>
      <c r="AKC3" s="387"/>
      <c r="AKD3" s="387"/>
      <c r="AKE3" s="387"/>
      <c r="AKF3" s="387"/>
      <c r="AKG3" s="387"/>
      <c r="AKH3" s="387"/>
      <c r="AKI3" s="387"/>
      <c r="AKJ3" s="387"/>
      <c r="AKK3" s="387"/>
      <c r="AKL3" s="387"/>
      <c r="AKM3" s="387"/>
      <c r="AKN3" s="387"/>
      <c r="AKO3" s="387"/>
      <c r="AKP3" s="387"/>
      <c r="AKQ3" s="387"/>
      <c r="AKR3" s="387"/>
      <c r="AKS3" s="387"/>
      <c r="AKT3" s="387"/>
      <c r="AKU3" s="387"/>
      <c r="AKV3" s="387"/>
      <c r="AKW3" s="387"/>
      <c r="AKX3" s="387"/>
      <c r="AKY3" s="387"/>
      <c r="AKZ3" s="387"/>
      <c r="ALA3" s="387"/>
      <c r="ALB3" s="387"/>
      <c r="ALC3" s="387"/>
      <c r="ALD3" s="387"/>
      <c r="ALE3" s="387"/>
      <c r="ALF3" s="387"/>
      <c r="ALG3" s="387"/>
      <c r="ALH3" s="387"/>
      <c r="ALI3" s="387"/>
      <c r="ALJ3" s="387"/>
      <c r="ALK3" s="387"/>
      <c r="ALL3" s="387"/>
      <c r="ALM3" s="387"/>
      <c r="ALN3" s="387"/>
      <c r="ALO3" s="387"/>
      <c r="ALP3" s="387"/>
      <c r="ALQ3" s="387"/>
      <c r="ALR3" s="387"/>
      <c r="ALS3" s="387"/>
      <c r="ALT3" s="387"/>
      <c r="ALU3" s="387"/>
      <c r="ALV3" s="387"/>
      <c r="ALW3" s="387"/>
      <c r="ALX3" s="387"/>
      <c r="ALY3" s="387"/>
      <c r="ALZ3" s="387"/>
      <c r="AMA3" s="387"/>
      <c r="AMB3" s="387"/>
      <c r="AMC3" s="387"/>
      <c r="AMD3" s="387"/>
      <c r="AME3" s="387"/>
      <c r="AMF3" s="387"/>
      <c r="AMG3" s="387"/>
      <c r="AMH3" s="387"/>
      <c r="AMI3" s="387"/>
      <c r="AMJ3" s="387"/>
    </row>
    <row r="4" spans="1:1024" ht="16.899999999999999" customHeight="1">
      <c r="A4" s="425"/>
      <c r="B4" s="425"/>
      <c r="C4" s="425"/>
      <c r="D4" s="425"/>
      <c r="E4" s="425"/>
      <c r="F4" s="425"/>
      <c r="G4" s="425"/>
      <c r="H4" s="425"/>
      <c r="I4" s="425"/>
      <c r="J4" s="425"/>
      <c r="K4" s="425"/>
      <c r="L4" s="425"/>
    </row>
    <row r="5" spans="1:1024" ht="24" customHeight="1">
      <c r="A5" s="426"/>
      <c r="B5" s="426"/>
      <c r="C5" s="426"/>
      <c r="D5" s="426"/>
      <c r="E5" s="426"/>
      <c r="F5" s="427"/>
      <c r="G5" s="427"/>
      <c r="H5" s="428" t="s">
        <v>64</v>
      </c>
      <c r="I5" s="428"/>
      <c r="J5" s="428" t="s">
        <v>65</v>
      </c>
      <c r="K5" s="428"/>
      <c r="L5" s="428" t="s">
        <v>75</v>
      </c>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387"/>
      <c r="DG5" s="387"/>
      <c r="DH5" s="387"/>
      <c r="DI5" s="387"/>
      <c r="DJ5" s="387"/>
      <c r="DK5" s="387"/>
      <c r="DL5" s="387"/>
      <c r="DM5" s="387"/>
      <c r="DN5" s="387"/>
      <c r="DO5" s="387"/>
      <c r="DP5" s="387"/>
      <c r="DQ5" s="387"/>
      <c r="DR5" s="387"/>
      <c r="DS5" s="387"/>
      <c r="DT5" s="387"/>
      <c r="DU5" s="387"/>
      <c r="DV5" s="387"/>
      <c r="DW5" s="387"/>
      <c r="DX5" s="387"/>
      <c r="DY5" s="387"/>
      <c r="DZ5" s="387"/>
      <c r="EA5" s="387"/>
      <c r="EB5" s="387"/>
      <c r="EC5" s="387"/>
      <c r="ED5" s="387"/>
      <c r="EE5" s="387"/>
      <c r="EF5" s="387"/>
      <c r="EG5" s="387"/>
      <c r="EH5" s="387"/>
      <c r="EI5" s="387"/>
      <c r="EJ5" s="387"/>
      <c r="EK5" s="387"/>
      <c r="EL5" s="387"/>
      <c r="EM5" s="387"/>
      <c r="EN5" s="387"/>
      <c r="EO5" s="387"/>
      <c r="EP5" s="387"/>
      <c r="EQ5" s="387"/>
      <c r="ER5" s="387"/>
      <c r="ES5" s="387"/>
      <c r="ET5" s="387"/>
      <c r="EU5" s="387"/>
      <c r="EV5" s="387"/>
      <c r="EW5" s="387"/>
      <c r="EX5" s="387"/>
      <c r="EY5" s="387"/>
      <c r="EZ5" s="387"/>
      <c r="FA5" s="387"/>
      <c r="FB5" s="387"/>
      <c r="FC5" s="387"/>
      <c r="FD5" s="387"/>
      <c r="FE5" s="387"/>
      <c r="FF5" s="387"/>
      <c r="FG5" s="387"/>
      <c r="FH5" s="387"/>
      <c r="FI5" s="387"/>
      <c r="FJ5" s="387"/>
      <c r="FK5" s="387"/>
      <c r="FL5" s="387"/>
      <c r="FM5" s="387"/>
      <c r="FN5" s="387"/>
      <c r="FO5" s="387"/>
      <c r="FP5" s="387"/>
      <c r="FQ5" s="387"/>
      <c r="FR5" s="387"/>
      <c r="FS5" s="387"/>
      <c r="FT5" s="387"/>
      <c r="FU5" s="387"/>
      <c r="FV5" s="387"/>
      <c r="FW5" s="387"/>
      <c r="FX5" s="387"/>
      <c r="FY5" s="387"/>
      <c r="FZ5" s="387"/>
      <c r="GA5" s="387"/>
      <c r="GB5" s="387"/>
      <c r="GC5" s="387"/>
      <c r="GD5" s="387"/>
      <c r="GE5" s="387"/>
      <c r="GF5" s="387"/>
      <c r="GG5" s="387"/>
      <c r="GH5" s="387"/>
      <c r="GI5" s="387"/>
      <c r="GJ5" s="387"/>
      <c r="GK5" s="387"/>
      <c r="GL5" s="387"/>
      <c r="GM5" s="387"/>
      <c r="GN5" s="387"/>
      <c r="GO5" s="387"/>
      <c r="GP5" s="387"/>
      <c r="GQ5" s="387"/>
      <c r="GR5" s="387"/>
      <c r="GS5" s="387"/>
      <c r="GT5" s="387"/>
      <c r="GU5" s="387"/>
      <c r="GV5" s="387"/>
      <c r="GW5" s="387"/>
      <c r="GX5" s="387"/>
      <c r="GY5" s="387"/>
      <c r="GZ5" s="387"/>
      <c r="HA5" s="387"/>
      <c r="HB5" s="387"/>
      <c r="HC5" s="387"/>
      <c r="HD5" s="387"/>
      <c r="HE5" s="387"/>
      <c r="HF5" s="387"/>
      <c r="HG5" s="387"/>
      <c r="HH5" s="387"/>
      <c r="HI5" s="387"/>
      <c r="HJ5" s="387"/>
      <c r="HK5" s="387"/>
      <c r="HL5" s="387"/>
      <c r="HM5" s="387"/>
      <c r="HN5" s="387"/>
      <c r="HO5" s="387"/>
      <c r="HP5" s="387"/>
      <c r="HQ5" s="387"/>
      <c r="HR5" s="387"/>
      <c r="HS5" s="387"/>
      <c r="HT5" s="387"/>
      <c r="HU5" s="387"/>
      <c r="HV5" s="387"/>
      <c r="HW5" s="387"/>
      <c r="HX5" s="387"/>
      <c r="HY5" s="387"/>
      <c r="HZ5" s="387"/>
      <c r="IA5" s="387"/>
      <c r="IB5" s="387"/>
      <c r="IC5" s="387"/>
      <c r="ID5" s="387"/>
      <c r="IE5" s="387"/>
      <c r="IF5" s="387"/>
      <c r="IG5" s="387"/>
      <c r="IH5" s="387"/>
      <c r="II5" s="387"/>
      <c r="IJ5" s="387"/>
      <c r="IK5" s="387"/>
      <c r="IL5" s="387"/>
      <c r="IM5" s="387"/>
      <c r="IN5" s="387"/>
      <c r="IO5" s="387"/>
      <c r="IP5" s="387"/>
      <c r="IQ5" s="387"/>
      <c r="IR5" s="387"/>
      <c r="IS5" s="387"/>
      <c r="IT5" s="387"/>
      <c r="IU5" s="387"/>
      <c r="IV5" s="387"/>
      <c r="IW5" s="387"/>
      <c r="IX5" s="387"/>
      <c r="IY5" s="387"/>
      <c r="IZ5" s="387"/>
      <c r="JA5" s="387"/>
      <c r="JB5" s="387"/>
      <c r="JC5" s="387"/>
      <c r="JD5" s="387"/>
      <c r="JE5" s="387"/>
      <c r="JF5" s="387"/>
      <c r="JG5" s="387"/>
      <c r="JH5" s="387"/>
      <c r="JI5" s="387"/>
      <c r="JJ5" s="387"/>
      <c r="JK5" s="387"/>
      <c r="JL5" s="387"/>
      <c r="JM5" s="387"/>
      <c r="JN5" s="387"/>
      <c r="JO5" s="387"/>
      <c r="JP5" s="387"/>
      <c r="JQ5" s="387"/>
      <c r="JR5" s="387"/>
      <c r="JS5" s="387"/>
      <c r="JT5" s="387"/>
      <c r="JU5" s="387"/>
      <c r="JV5" s="387"/>
      <c r="JW5" s="387"/>
      <c r="JX5" s="387"/>
      <c r="JY5" s="387"/>
      <c r="JZ5" s="387"/>
      <c r="KA5" s="387"/>
      <c r="KB5" s="387"/>
      <c r="KC5" s="387"/>
      <c r="KD5" s="387"/>
      <c r="KE5" s="387"/>
      <c r="KF5" s="387"/>
      <c r="KG5" s="387"/>
      <c r="KH5" s="387"/>
      <c r="KI5" s="387"/>
      <c r="KJ5" s="387"/>
      <c r="KK5" s="387"/>
      <c r="KL5" s="387"/>
      <c r="KM5" s="387"/>
      <c r="KN5" s="387"/>
      <c r="KO5" s="387"/>
      <c r="KP5" s="387"/>
      <c r="KQ5" s="387"/>
      <c r="KR5" s="387"/>
      <c r="KS5" s="387"/>
      <c r="KT5" s="387"/>
      <c r="KU5" s="387"/>
      <c r="KV5" s="387"/>
      <c r="KW5" s="387"/>
      <c r="KX5" s="387"/>
      <c r="KY5" s="387"/>
      <c r="KZ5" s="387"/>
      <c r="LA5" s="387"/>
      <c r="LB5" s="387"/>
      <c r="LC5" s="387"/>
      <c r="LD5" s="387"/>
      <c r="LE5" s="387"/>
      <c r="LF5" s="387"/>
      <c r="LG5" s="387"/>
      <c r="LH5" s="387"/>
      <c r="LI5" s="387"/>
      <c r="LJ5" s="387"/>
      <c r="LK5" s="387"/>
      <c r="LL5" s="387"/>
      <c r="LM5" s="387"/>
      <c r="LN5" s="387"/>
      <c r="LO5" s="387"/>
      <c r="LP5" s="387"/>
      <c r="LQ5" s="387"/>
      <c r="LR5" s="387"/>
      <c r="LS5" s="387"/>
      <c r="LT5" s="387"/>
      <c r="LU5" s="387"/>
      <c r="LV5" s="387"/>
      <c r="LW5" s="387"/>
      <c r="LX5" s="387"/>
      <c r="LY5" s="387"/>
      <c r="LZ5" s="387"/>
      <c r="MA5" s="387"/>
      <c r="MB5" s="387"/>
      <c r="MC5" s="387"/>
      <c r="MD5" s="387"/>
      <c r="ME5" s="387"/>
      <c r="MF5" s="387"/>
      <c r="MG5" s="387"/>
      <c r="MH5" s="387"/>
      <c r="MI5" s="387"/>
      <c r="MJ5" s="387"/>
      <c r="MK5" s="387"/>
      <c r="ML5" s="387"/>
      <c r="MM5" s="387"/>
      <c r="MN5" s="387"/>
      <c r="MO5" s="387"/>
      <c r="MP5" s="387"/>
      <c r="MQ5" s="387"/>
      <c r="MR5" s="387"/>
      <c r="MS5" s="387"/>
      <c r="MT5" s="387"/>
      <c r="MU5" s="387"/>
      <c r="MV5" s="387"/>
      <c r="MW5" s="387"/>
      <c r="MX5" s="387"/>
      <c r="MY5" s="387"/>
      <c r="MZ5" s="387"/>
      <c r="NA5" s="387"/>
      <c r="NB5" s="387"/>
      <c r="NC5" s="387"/>
      <c r="ND5" s="387"/>
      <c r="NE5" s="387"/>
      <c r="NF5" s="387"/>
      <c r="NG5" s="387"/>
      <c r="NH5" s="387"/>
      <c r="NI5" s="387"/>
      <c r="NJ5" s="387"/>
      <c r="NK5" s="387"/>
      <c r="NL5" s="387"/>
      <c r="NM5" s="387"/>
      <c r="NN5" s="387"/>
      <c r="NO5" s="387"/>
      <c r="NP5" s="387"/>
      <c r="NQ5" s="387"/>
      <c r="NR5" s="387"/>
      <c r="NS5" s="387"/>
      <c r="NT5" s="387"/>
      <c r="NU5" s="387"/>
      <c r="NV5" s="387"/>
      <c r="NW5" s="387"/>
      <c r="NX5" s="387"/>
      <c r="NY5" s="387"/>
      <c r="NZ5" s="387"/>
      <c r="OA5" s="387"/>
      <c r="OB5" s="387"/>
      <c r="OC5" s="387"/>
      <c r="OD5" s="387"/>
      <c r="OE5" s="387"/>
      <c r="OF5" s="387"/>
      <c r="OG5" s="387"/>
      <c r="OH5" s="387"/>
      <c r="OI5" s="387"/>
      <c r="OJ5" s="387"/>
      <c r="OK5" s="387"/>
      <c r="OL5" s="387"/>
      <c r="OM5" s="387"/>
      <c r="ON5" s="387"/>
      <c r="OO5" s="387"/>
      <c r="OP5" s="387"/>
      <c r="OQ5" s="387"/>
      <c r="OR5" s="387"/>
      <c r="OS5" s="387"/>
      <c r="OT5" s="387"/>
      <c r="OU5" s="387"/>
      <c r="OV5" s="387"/>
      <c r="OW5" s="387"/>
      <c r="OX5" s="387"/>
      <c r="OY5" s="387"/>
      <c r="OZ5" s="387"/>
      <c r="PA5" s="387"/>
      <c r="PB5" s="387"/>
      <c r="PC5" s="387"/>
      <c r="PD5" s="387"/>
      <c r="PE5" s="387"/>
      <c r="PF5" s="387"/>
      <c r="PG5" s="387"/>
      <c r="PH5" s="387"/>
      <c r="PI5" s="387"/>
      <c r="PJ5" s="387"/>
      <c r="PK5" s="387"/>
      <c r="PL5" s="387"/>
      <c r="PM5" s="387"/>
      <c r="PN5" s="387"/>
      <c r="PO5" s="387"/>
      <c r="PP5" s="387"/>
      <c r="PQ5" s="387"/>
      <c r="PR5" s="387"/>
      <c r="PS5" s="387"/>
      <c r="PT5" s="387"/>
      <c r="PU5" s="387"/>
      <c r="PV5" s="387"/>
      <c r="PW5" s="387"/>
      <c r="PX5" s="387"/>
      <c r="PY5" s="387"/>
      <c r="PZ5" s="387"/>
      <c r="QA5" s="387"/>
      <c r="QB5" s="387"/>
      <c r="QC5" s="387"/>
      <c r="QD5" s="387"/>
      <c r="QE5" s="387"/>
      <c r="QF5" s="387"/>
      <c r="QG5" s="387"/>
      <c r="QH5" s="387"/>
      <c r="QI5" s="387"/>
      <c r="QJ5" s="387"/>
      <c r="QK5" s="387"/>
      <c r="QL5" s="387"/>
      <c r="QM5" s="387"/>
      <c r="QN5" s="387"/>
      <c r="QO5" s="387"/>
      <c r="QP5" s="387"/>
      <c r="QQ5" s="387"/>
      <c r="QR5" s="387"/>
      <c r="QS5" s="387"/>
      <c r="QT5" s="387"/>
      <c r="QU5" s="387"/>
      <c r="QV5" s="387"/>
      <c r="QW5" s="387"/>
      <c r="QX5" s="387"/>
      <c r="QY5" s="387"/>
      <c r="QZ5" s="387"/>
      <c r="RA5" s="387"/>
      <c r="RB5" s="387"/>
      <c r="RC5" s="387"/>
      <c r="RD5" s="387"/>
      <c r="RE5" s="387"/>
      <c r="RF5" s="387"/>
      <c r="RG5" s="387"/>
      <c r="RH5" s="387"/>
      <c r="RI5" s="387"/>
      <c r="RJ5" s="387"/>
      <c r="RK5" s="387"/>
      <c r="RL5" s="387"/>
      <c r="RM5" s="387"/>
      <c r="RN5" s="387"/>
      <c r="RO5" s="387"/>
      <c r="RP5" s="387"/>
      <c r="RQ5" s="387"/>
      <c r="RR5" s="387"/>
      <c r="RS5" s="387"/>
      <c r="RT5" s="387"/>
      <c r="RU5" s="387"/>
      <c r="RV5" s="387"/>
      <c r="RW5" s="387"/>
      <c r="RX5" s="387"/>
      <c r="RY5" s="387"/>
      <c r="RZ5" s="387"/>
      <c r="SA5" s="387"/>
      <c r="SB5" s="387"/>
      <c r="SC5" s="387"/>
      <c r="SD5" s="387"/>
      <c r="SE5" s="387"/>
      <c r="SF5" s="387"/>
      <c r="SG5" s="387"/>
      <c r="SH5" s="387"/>
      <c r="SI5" s="387"/>
      <c r="SJ5" s="387"/>
      <c r="SK5" s="387"/>
      <c r="SL5" s="387"/>
      <c r="SM5" s="387"/>
      <c r="SN5" s="387"/>
      <c r="SO5" s="387"/>
      <c r="SP5" s="387"/>
      <c r="SQ5" s="387"/>
      <c r="SR5" s="387"/>
      <c r="SS5" s="387"/>
      <c r="ST5" s="387"/>
      <c r="SU5" s="387"/>
      <c r="SV5" s="387"/>
      <c r="SW5" s="387"/>
      <c r="SX5" s="387"/>
      <c r="SY5" s="387"/>
      <c r="SZ5" s="387"/>
      <c r="TA5" s="387"/>
      <c r="TB5" s="387"/>
      <c r="TC5" s="387"/>
      <c r="TD5" s="387"/>
      <c r="TE5" s="387"/>
      <c r="TF5" s="387"/>
      <c r="TG5" s="387"/>
      <c r="TH5" s="387"/>
      <c r="TI5" s="387"/>
      <c r="TJ5" s="387"/>
      <c r="TK5" s="387"/>
      <c r="TL5" s="387"/>
      <c r="TM5" s="387"/>
      <c r="TN5" s="387"/>
      <c r="TO5" s="387"/>
      <c r="TP5" s="387"/>
      <c r="TQ5" s="387"/>
      <c r="TR5" s="387"/>
      <c r="TS5" s="387"/>
      <c r="TT5" s="387"/>
      <c r="TU5" s="387"/>
      <c r="TV5" s="387"/>
      <c r="TW5" s="387"/>
      <c r="TX5" s="387"/>
      <c r="TY5" s="387"/>
      <c r="TZ5" s="387"/>
      <c r="UA5" s="387"/>
      <c r="UB5" s="387"/>
      <c r="UC5" s="387"/>
      <c r="UD5" s="387"/>
      <c r="UE5" s="387"/>
      <c r="UF5" s="387"/>
      <c r="UG5" s="387"/>
      <c r="UH5" s="387"/>
      <c r="UI5" s="387"/>
      <c r="UJ5" s="387"/>
      <c r="UK5" s="387"/>
      <c r="UL5" s="387"/>
      <c r="UM5" s="387"/>
      <c r="UN5" s="387"/>
      <c r="UO5" s="387"/>
      <c r="UP5" s="387"/>
      <c r="UQ5" s="387"/>
      <c r="UR5" s="387"/>
      <c r="US5" s="387"/>
      <c r="UT5" s="387"/>
      <c r="UU5" s="387"/>
      <c r="UV5" s="387"/>
      <c r="UW5" s="387"/>
      <c r="UX5" s="387"/>
      <c r="UY5" s="387"/>
      <c r="UZ5" s="387"/>
      <c r="VA5" s="387"/>
      <c r="VB5" s="387"/>
      <c r="VC5" s="387"/>
      <c r="VD5" s="387"/>
      <c r="VE5" s="387"/>
      <c r="VF5" s="387"/>
      <c r="VG5" s="387"/>
      <c r="VH5" s="387"/>
      <c r="VI5" s="387"/>
      <c r="VJ5" s="387"/>
      <c r="VK5" s="387"/>
      <c r="VL5" s="387"/>
      <c r="VM5" s="387"/>
      <c r="VN5" s="387"/>
      <c r="VO5" s="387"/>
      <c r="VP5" s="387"/>
      <c r="VQ5" s="387"/>
      <c r="VR5" s="387"/>
      <c r="VS5" s="387"/>
      <c r="VT5" s="387"/>
      <c r="VU5" s="387"/>
      <c r="VV5" s="387"/>
      <c r="VW5" s="387"/>
      <c r="VX5" s="387"/>
      <c r="VY5" s="387"/>
      <c r="VZ5" s="387"/>
      <c r="WA5" s="387"/>
      <c r="WB5" s="387"/>
      <c r="WC5" s="387"/>
      <c r="WD5" s="387"/>
      <c r="WE5" s="387"/>
      <c r="WF5" s="387"/>
      <c r="WG5" s="387"/>
      <c r="WH5" s="387"/>
      <c r="WI5" s="387"/>
      <c r="WJ5" s="387"/>
      <c r="WK5" s="387"/>
      <c r="WL5" s="387"/>
      <c r="WM5" s="387"/>
      <c r="WN5" s="387"/>
      <c r="WO5" s="387"/>
      <c r="WP5" s="387"/>
      <c r="WQ5" s="387"/>
      <c r="WR5" s="387"/>
      <c r="WS5" s="387"/>
      <c r="WT5" s="387"/>
      <c r="WU5" s="387"/>
      <c r="WV5" s="387"/>
      <c r="WW5" s="387"/>
      <c r="WX5" s="387"/>
      <c r="WY5" s="387"/>
      <c r="WZ5" s="387"/>
      <c r="XA5" s="387"/>
      <c r="XB5" s="387"/>
      <c r="XC5" s="387"/>
      <c r="XD5" s="387"/>
      <c r="XE5" s="387"/>
      <c r="XF5" s="387"/>
      <c r="XG5" s="387"/>
      <c r="XH5" s="387"/>
      <c r="XI5" s="387"/>
      <c r="XJ5" s="387"/>
      <c r="XK5" s="387"/>
      <c r="XL5" s="387"/>
      <c r="XM5" s="387"/>
      <c r="XN5" s="387"/>
      <c r="XO5" s="387"/>
      <c r="XP5" s="387"/>
      <c r="XQ5" s="387"/>
      <c r="XR5" s="387"/>
      <c r="XS5" s="387"/>
      <c r="XT5" s="387"/>
      <c r="XU5" s="387"/>
      <c r="XV5" s="387"/>
      <c r="XW5" s="387"/>
      <c r="XX5" s="387"/>
      <c r="XY5" s="387"/>
      <c r="XZ5" s="387"/>
      <c r="YA5" s="387"/>
      <c r="YB5" s="387"/>
      <c r="YC5" s="387"/>
      <c r="YD5" s="387"/>
      <c r="YE5" s="387"/>
      <c r="YF5" s="387"/>
      <c r="YG5" s="387"/>
      <c r="YH5" s="387"/>
      <c r="YI5" s="387"/>
      <c r="YJ5" s="387"/>
      <c r="YK5" s="387"/>
      <c r="YL5" s="387"/>
      <c r="YM5" s="387"/>
      <c r="YN5" s="387"/>
      <c r="YO5" s="387"/>
      <c r="YP5" s="387"/>
      <c r="YQ5" s="387"/>
      <c r="YR5" s="387"/>
      <c r="YS5" s="387"/>
      <c r="YT5" s="387"/>
      <c r="YU5" s="387"/>
      <c r="YV5" s="387"/>
      <c r="YW5" s="387"/>
      <c r="YX5" s="387"/>
      <c r="YY5" s="387"/>
      <c r="YZ5" s="387"/>
      <c r="ZA5" s="387"/>
      <c r="ZB5" s="387"/>
      <c r="ZC5" s="387"/>
      <c r="ZD5" s="387"/>
      <c r="ZE5" s="387"/>
      <c r="ZF5" s="387"/>
      <c r="ZG5" s="387"/>
      <c r="ZH5" s="387"/>
      <c r="ZI5" s="387"/>
      <c r="ZJ5" s="387"/>
      <c r="ZK5" s="387"/>
      <c r="ZL5" s="387"/>
      <c r="ZM5" s="387"/>
      <c r="ZN5" s="387"/>
      <c r="ZO5" s="387"/>
      <c r="ZP5" s="387"/>
      <c r="ZQ5" s="387"/>
      <c r="ZR5" s="387"/>
      <c r="ZS5" s="387"/>
      <c r="ZT5" s="387"/>
      <c r="ZU5" s="387"/>
      <c r="ZV5" s="387"/>
      <c r="ZW5" s="387"/>
      <c r="ZX5" s="387"/>
      <c r="ZY5" s="387"/>
      <c r="ZZ5" s="387"/>
      <c r="AAA5" s="387"/>
      <c r="AAB5" s="387"/>
      <c r="AAC5" s="387"/>
      <c r="AAD5" s="387"/>
      <c r="AAE5" s="387"/>
      <c r="AAF5" s="387"/>
      <c r="AAG5" s="387"/>
      <c r="AAH5" s="387"/>
      <c r="AAI5" s="387"/>
      <c r="AAJ5" s="387"/>
      <c r="AAK5" s="387"/>
      <c r="AAL5" s="387"/>
      <c r="AAM5" s="387"/>
      <c r="AAN5" s="387"/>
      <c r="AAO5" s="387"/>
      <c r="AAP5" s="387"/>
      <c r="AAQ5" s="387"/>
      <c r="AAR5" s="387"/>
      <c r="AAS5" s="387"/>
      <c r="AAT5" s="387"/>
      <c r="AAU5" s="387"/>
      <c r="AAV5" s="387"/>
      <c r="AAW5" s="387"/>
      <c r="AAX5" s="387"/>
      <c r="AAY5" s="387"/>
      <c r="AAZ5" s="387"/>
      <c r="ABA5" s="387"/>
      <c r="ABB5" s="387"/>
      <c r="ABC5" s="387"/>
      <c r="ABD5" s="387"/>
      <c r="ABE5" s="387"/>
      <c r="ABF5" s="387"/>
      <c r="ABG5" s="387"/>
      <c r="ABH5" s="387"/>
      <c r="ABI5" s="387"/>
      <c r="ABJ5" s="387"/>
      <c r="ABK5" s="387"/>
      <c r="ABL5" s="387"/>
      <c r="ABM5" s="387"/>
      <c r="ABN5" s="387"/>
      <c r="ABO5" s="387"/>
      <c r="ABP5" s="387"/>
      <c r="ABQ5" s="387"/>
      <c r="ABR5" s="387"/>
      <c r="ABS5" s="387"/>
      <c r="ABT5" s="387"/>
      <c r="ABU5" s="387"/>
      <c r="ABV5" s="387"/>
      <c r="ABW5" s="387"/>
      <c r="ABX5" s="387"/>
      <c r="ABY5" s="387"/>
      <c r="ABZ5" s="387"/>
      <c r="ACA5" s="387"/>
      <c r="ACB5" s="387"/>
      <c r="ACC5" s="387"/>
      <c r="ACD5" s="387"/>
      <c r="ACE5" s="387"/>
      <c r="ACF5" s="387"/>
      <c r="ACG5" s="387"/>
      <c r="ACH5" s="387"/>
      <c r="ACI5" s="387"/>
      <c r="ACJ5" s="387"/>
      <c r="ACK5" s="387"/>
      <c r="ACL5" s="387"/>
      <c r="ACM5" s="387"/>
      <c r="ACN5" s="387"/>
      <c r="ACO5" s="387"/>
      <c r="ACP5" s="387"/>
      <c r="ACQ5" s="387"/>
      <c r="ACR5" s="387"/>
      <c r="ACS5" s="387"/>
      <c r="ACT5" s="387"/>
      <c r="ACU5" s="387"/>
      <c r="ACV5" s="387"/>
      <c r="ACW5" s="387"/>
      <c r="ACX5" s="387"/>
      <c r="ACY5" s="387"/>
      <c r="ACZ5" s="387"/>
      <c r="ADA5" s="387"/>
      <c r="ADB5" s="387"/>
      <c r="ADC5" s="387"/>
      <c r="ADD5" s="387"/>
      <c r="ADE5" s="387"/>
      <c r="ADF5" s="387"/>
      <c r="ADG5" s="387"/>
      <c r="ADH5" s="387"/>
      <c r="ADI5" s="387"/>
      <c r="ADJ5" s="387"/>
      <c r="ADK5" s="387"/>
      <c r="ADL5" s="387"/>
      <c r="ADM5" s="387"/>
      <c r="ADN5" s="387"/>
      <c r="ADO5" s="387"/>
      <c r="ADP5" s="387"/>
      <c r="ADQ5" s="387"/>
      <c r="ADR5" s="387"/>
      <c r="ADS5" s="387"/>
      <c r="ADT5" s="387"/>
      <c r="ADU5" s="387"/>
      <c r="ADV5" s="387"/>
      <c r="ADW5" s="387"/>
      <c r="ADX5" s="387"/>
      <c r="ADY5" s="387"/>
      <c r="ADZ5" s="387"/>
      <c r="AEA5" s="387"/>
      <c r="AEB5" s="387"/>
      <c r="AEC5" s="387"/>
      <c r="AED5" s="387"/>
      <c r="AEE5" s="387"/>
      <c r="AEF5" s="387"/>
      <c r="AEG5" s="387"/>
      <c r="AEH5" s="387"/>
      <c r="AEI5" s="387"/>
      <c r="AEJ5" s="387"/>
      <c r="AEK5" s="387"/>
      <c r="AEL5" s="387"/>
      <c r="AEM5" s="387"/>
      <c r="AEN5" s="387"/>
      <c r="AEO5" s="387"/>
      <c r="AEP5" s="387"/>
      <c r="AEQ5" s="387"/>
      <c r="AER5" s="387"/>
      <c r="AES5" s="387"/>
      <c r="AET5" s="387"/>
      <c r="AEU5" s="387"/>
      <c r="AEV5" s="387"/>
      <c r="AEW5" s="387"/>
      <c r="AEX5" s="387"/>
      <c r="AEY5" s="387"/>
      <c r="AEZ5" s="387"/>
      <c r="AFA5" s="387"/>
      <c r="AFB5" s="387"/>
      <c r="AFC5" s="387"/>
      <c r="AFD5" s="387"/>
      <c r="AFE5" s="387"/>
      <c r="AFF5" s="387"/>
      <c r="AFG5" s="387"/>
      <c r="AFH5" s="387"/>
      <c r="AFI5" s="387"/>
      <c r="AFJ5" s="387"/>
      <c r="AFK5" s="387"/>
      <c r="AFL5" s="387"/>
      <c r="AFM5" s="387"/>
      <c r="AFN5" s="387"/>
      <c r="AFO5" s="387"/>
      <c r="AFP5" s="387"/>
      <c r="AFQ5" s="387"/>
      <c r="AFR5" s="387"/>
      <c r="AFS5" s="387"/>
      <c r="AFT5" s="387"/>
      <c r="AFU5" s="387"/>
      <c r="AFV5" s="387"/>
      <c r="AFW5" s="387"/>
      <c r="AFX5" s="387"/>
      <c r="AFY5" s="387"/>
      <c r="AFZ5" s="387"/>
      <c r="AGA5" s="387"/>
      <c r="AGB5" s="387"/>
      <c r="AGC5" s="387"/>
      <c r="AGD5" s="387"/>
      <c r="AGE5" s="387"/>
      <c r="AGF5" s="387"/>
      <c r="AGG5" s="387"/>
      <c r="AGH5" s="387"/>
      <c r="AGI5" s="387"/>
      <c r="AGJ5" s="387"/>
      <c r="AGK5" s="387"/>
      <c r="AGL5" s="387"/>
      <c r="AGM5" s="387"/>
      <c r="AGN5" s="387"/>
      <c r="AGO5" s="387"/>
      <c r="AGP5" s="387"/>
      <c r="AGQ5" s="387"/>
      <c r="AGR5" s="387"/>
      <c r="AGS5" s="387"/>
      <c r="AGT5" s="387"/>
      <c r="AGU5" s="387"/>
      <c r="AGV5" s="387"/>
      <c r="AGW5" s="387"/>
      <c r="AGX5" s="387"/>
      <c r="AGY5" s="387"/>
      <c r="AGZ5" s="387"/>
      <c r="AHA5" s="387"/>
      <c r="AHB5" s="387"/>
      <c r="AHC5" s="387"/>
      <c r="AHD5" s="387"/>
      <c r="AHE5" s="387"/>
      <c r="AHF5" s="387"/>
      <c r="AHG5" s="387"/>
      <c r="AHH5" s="387"/>
      <c r="AHI5" s="387"/>
      <c r="AHJ5" s="387"/>
      <c r="AHK5" s="387"/>
      <c r="AHL5" s="387"/>
      <c r="AHM5" s="387"/>
      <c r="AHN5" s="387"/>
      <c r="AHO5" s="387"/>
      <c r="AHP5" s="387"/>
      <c r="AHQ5" s="387"/>
      <c r="AHR5" s="387"/>
      <c r="AHS5" s="387"/>
      <c r="AHT5" s="387"/>
      <c r="AHU5" s="387"/>
      <c r="AHV5" s="387"/>
      <c r="AHW5" s="387"/>
      <c r="AHX5" s="387"/>
      <c r="AHY5" s="387"/>
      <c r="AHZ5" s="387"/>
      <c r="AIA5" s="387"/>
      <c r="AIB5" s="387"/>
      <c r="AIC5" s="387"/>
      <c r="AID5" s="387"/>
      <c r="AIE5" s="387"/>
      <c r="AIF5" s="387"/>
      <c r="AIG5" s="387"/>
      <c r="AIH5" s="387"/>
      <c r="AII5" s="387"/>
      <c r="AIJ5" s="387"/>
      <c r="AIK5" s="387"/>
      <c r="AIL5" s="387"/>
      <c r="AIM5" s="387"/>
      <c r="AIN5" s="387"/>
      <c r="AIO5" s="387"/>
      <c r="AIP5" s="387"/>
      <c r="AIQ5" s="387"/>
      <c r="AIR5" s="387"/>
      <c r="AIS5" s="387"/>
      <c r="AIT5" s="387"/>
      <c r="AIU5" s="387"/>
      <c r="AIV5" s="387"/>
      <c r="AIW5" s="387"/>
      <c r="AIX5" s="387"/>
      <c r="AIY5" s="387"/>
      <c r="AIZ5" s="387"/>
      <c r="AJA5" s="387"/>
      <c r="AJB5" s="387"/>
      <c r="AJC5" s="387"/>
      <c r="AJD5" s="387"/>
      <c r="AJE5" s="387"/>
      <c r="AJF5" s="387"/>
      <c r="AJG5" s="387"/>
      <c r="AJH5" s="387"/>
      <c r="AJI5" s="387"/>
      <c r="AJJ5" s="387"/>
      <c r="AJK5" s="387"/>
      <c r="AJL5" s="387"/>
      <c r="AJM5" s="387"/>
      <c r="AJN5" s="387"/>
      <c r="AJO5" s="387"/>
      <c r="AJP5" s="387"/>
      <c r="AJQ5" s="387"/>
      <c r="AJR5" s="387"/>
      <c r="AJS5" s="387"/>
      <c r="AJT5" s="387"/>
      <c r="AJU5" s="387"/>
      <c r="AJV5" s="387"/>
      <c r="AJW5" s="387"/>
      <c r="AJX5" s="387"/>
      <c r="AJY5" s="387"/>
      <c r="AJZ5" s="387"/>
      <c r="AKA5" s="387"/>
      <c r="AKB5" s="387"/>
      <c r="AKC5" s="387"/>
      <c r="AKD5" s="387"/>
      <c r="AKE5" s="387"/>
      <c r="AKF5" s="387"/>
      <c r="AKG5" s="387"/>
      <c r="AKH5" s="387"/>
      <c r="AKI5" s="387"/>
      <c r="AKJ5" s="387"/>
      <c r="AKK5" s="387"/>
      <c r="AKL5" s="387"/>
      <c r="AKM5" s="387"/>
      <c r="AKN5" s="387"/>
      <c r="AKO5" s="387"/>
      <c r="AKP5" s="387"/>
      <c r="AKQ5" s="387"/>
      <c r="AKR5" s="387"/>
      <c r="AKS5" s="387"/>
      <c r="AKT5" s="387"/>
      <c r="AKU5" s="387"/>
      <c r="AKV5" s="387"/>
      <c r="AKW5" s="387"/>
      <c r="AKX5" s="387"/>
      <c r="AKY5" s="387"/>
      <c r="AKZ5" s="387"/>
      <c r="ALA5" s="387"/>
      <c r="ALB5" s="387"/>
      <c r="ALC5" s="387"/>
      <c r="ALD5" s="387"/>
      <c r="ALE5" s="387"/>
      <c r="ALF5" s="387"/>
      <c r="ALG5" s="387"/>
      <c r="ALH5" s="387"/>
      <c r="ALI5" s="387"/>
      <c r="ALJ5" s="387"/>
      <c r="ALK5" s="387"/>
      <c r="ALL5" s="387"/>
      <c r="ALM5" s="387"/>
      <c r="ALN5" s="387"/>
      <c r="ALO5" s="387"/>
      <c r="ALP5" s="387"/>
      <c r="ALQ5" s="387"/>
      <c r="ALR5" s="387"/>
      <c r="ALS5" s="387"/>
      <c r="ALT5" s="387"/>
      <c r="ALU5" s="387"/>
      <c r="ALV5" s="387"/>
      <c r="ALW5" s="387"/>
      <c r="ALX5" s="387"/>
      <c r="ALY5" s="387"/>
      <c r="ALZ5" s="387"/>
      <c r="AMA5" s="387"/>
      <c r="AMB5" s="387"/>
      <c r="AMC5" s="387"/>
      <c r="AMD5" s="387"/>
      <c r="AME5" s="387"/>
      <c r="AMF5" s="387"/>
      <c r="AMG5" s="387"/>
      <c r="AMH5" s="387"/>
      <c r="AMI5" s="387"/>
      <c r="AMJ5" s="387"/>
    </row>
    <row r="6" spans="1:1024" ht="16.899999999999999" customHeight="1">
      <c r="A6" s="427"/>
      <c r="B6" s="427"/>
      <c r="C6" s="429" t="s">
        <v>206</v>
      </c>
      <c r="D6" s="426"/>
      <c r="E6" s="426"/>
      <c r="F6" s="426"/>
      <c r="G6" s="426"/>
      <c r="H6" s="426"/>
      <c r="I6" s="426"/>
      <c r="J6" s="426"/>
      <c r="K6" s="426"/>
      <c r="L6" s="426"/>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c r="EB6" s="387"/>
      <c r="EC6" s="387"/>
      <c r="ED6" s="387"/>
      <c r="EE6" s="387"/>
      <c r="EF6" s="387"/>
      <c r="EG6" s="387"/>
      <c r="EH6" s="387"/>
      <c r="EI6" s="387"/>
      <c r="EJ6" s="387"/>
      <c r="EK6" s="387"/>
      <c r="EL6" s="387"/>
      <c r="EM6" s="387"/>
      <c r="EN6" s="387"/>
      <c r="EO6" s="387"/>
      <c r="EP6" s="387"/>
      <c r="EQ6" s="387"/>
      <c r="ER6" s="387"/>
      <c r="ES6" s="387"/>
      <c r="ET6" s="387"/>
      <c r="EU6" s="387"/>
      <c r="EV6" s="387"/>
      <c r="EW6" s="387"/>
      <c r="EX6" s="387"/>
      <c r="EY6" s="387"/>
      <c r="EZ6" s="387"/>
      <c r="FA6" s="387"/>
      <c r="FB6" s="387"/>
      <c r="FC6" s="387"/>
      <c r="FD6" s="387"/>
      <c r="FE6" s="387"/>
      <c r="FF6" s="387"/>
      <c r="FG6" s="387"/>
      <c r="FH6" s="387"/>
      <c r="FI6" s="387"/>
      <c r="FJ6" s="387"/>
      <c r="FK6" s="387"/>
      <c r="FL6" s="387"/>
      <c r="FM6" s="387"/>
      <c r="FN6" s="387"/>
      <c r="FO6" s="387"/>
      <c r="FP6" s="387"/>
      <c r="FQ6" s="387"/>
      <c r="FR6" s="387"/>
      <c r="FS6" s="387"/>
      <c r="FT6" s="387"/>
      <c r="FU6" s="387"/>
      <c r="FV6" s="387"/>
      <c r="FW6" s="387"/>
      <c r="FX6" s="387"/>
      <c r="FY6" s="387"/>
      <c r="FZ6" s="387"/>
      <c r="GA6" s="387"/>
      <c r="GB6" s="387"/>
      <c r="GC6" s="387"/>
      <c r="GD6" s="387"/>
      <c r="GE6" s="387"/>
      <c r="GF6" s="387"/>
      <c r="GG6" s="387"/>
      <c r="GH6" s="387"/>
      <c r="GI6" s="387"/>
      <c r="GJ6" s="387"/>
      <c r="GK6" s="387"/>
      <c r="GL6" s="387"/>
      <c r="GM6" s="387"/>
      <c r="GN6" s="387"/>
      <c r="GO6" s="387"/>
      <c r="GP6" s="387"/>
      <c r="GQ6" s="387"/>
      <c r="GR6" s="387"/>
      <c r="GS6" s="387"/>
      <c r="GT6" s="387"/>
      <c r="GU6" s="387"/>
      <c r="GV6" s="387"/>
      <c r="GW6" s="387"/>
      <c r="GX6" s="387"/>
      <c r="GY6" s="387"/>
      <c r="GZ6" s="387"/>
      <c r="HA6" s="387"/>
      <c r="HB6" s="387"/>
      <c r="HC6" s="387"/>
      <c r="HD6" s="387"/>
      <c r="HE6" s="387"/>
      <c r="HF6" s="387"/>
      <c r="HG6" s="387"/>
      <c r="HH6" s="387"/>
      <c r="HI6" s="387"/>
      <c r="HJ6" s="387"/>
      <c r="HK6" s="387"/>
      <c r="HL6" s="387"/>
      <c r="HM6" s="387"/>
      <c r="HN6" s="387"/>
      <c r="HO6" s="387"/>
      <c r="HP6" s="387"/>
      <c r="HQ6" s="387"/>
      <c r="HR6" s="387"/>
      <c r="HS6" s="387"/>
      <c r="HT6" s="387"/>
      <c r="HU6" s="387"/>
      <c r="HV6" s="387"/>
      <c r="HW6" s="387"/>
      <c r="HX6" s="387"/>
      <c r="HY6" s="387"/>
      <c r="HZ6" s="387"/>
      <c r="IA6" s="387"/>
      <c r="IB6" s="387"/>
      <c r="IC6" s="387"/>
      <c r="ID6" s="387"/>
      <c r="IE6" s="387"/>
      <c r="IF6" s="387"/>
      <c r="IG6" s="387"/>
      <c r="IH6" s="387"/>
      <c r="II6" s="387"/>
      <c r="IJ6" s="387"/>
      <c r="IK6" s="387"/>
      <c r="IL6" s="387"/>
      <c r="IM6" s="387"/>
      <c r="IN6" s="387"/>
      <c r="IO6" s="387"/>
      <c r="IP6" s="387"/>
      <c r="IQ6" s="387"/>
      <c r="IR6" s="387"/>
      <c r="IS6" s="387"/>
      <c r="IT6" s="387"/>
      <c r="IU6" s="387"/>
      <c r="IV6" s="387"/>
      <c r="IW6" s="387"/>
      <c r="IX6" s="387"/>
      <c r="IY6" s="387"/>
      <c r="IZ6" s="387"/>
      <c r="JA6" s="387"/>
      <c r="JB6" s="387"/>
      <c r="JC6" s="387"/>
      <c r="JD6" s="387"/>
      <c r="JE6" s="387"/>
      <c r="JF6" s="387"/>
      <c r="JG6" s="387"/>
      <c r="JH6" s="387"/>
      <c r="JI6" s="387"/>
      <c r="JJ6" s="387"/>
      <c r="JK6" s="387"/>
      <c r="JL6" s="387"/>
      <c r="JM6" s="387"/>
      <c r="JN6" s="387"/>
      <c r="JO6" s="387"/>
      <c r="JP6" s="387"/>
      <c r="JQ6" s="387"/>
      <c r="JR6" s="387"/>
      <c r="JS6" s="387"/>
      <c r="JT6" s="387"/>
      <c r="JU6" s="387"/>
      <c r="JV6" s="387"/>
      <c r="JW6" s="387"/>
      <c r="JX6" s="387"/>
      <c r="JY6" s="387"/>
      <c r="JZ6" s="387"/>
      <c r="KA6" s="387"/>
      <c r="KB6" s="387"/>
      <c r="KC6" s="387"/>
      <c r="KD6" s="387"/>
      <c r="KE6" s="387"/>
      <c r="KF6" s="387"/>
      <c r="KG6" s="387"/>
      <c r="KH6" s="387"/>
      <c r="KI6" s="387"/>
      <c r="KJ6" s="387"/>
      <c r="KK6" s="387"/>
      <c r="KL6" s="387"/>
      <c r="KM6" s="387"/>
      <c r="KN6" s="387"/>
      <c r="KO6" s="387"/>
      <c r="KP6" s="387"/>
      <c r="KQ6" s="387"/>
      <c r="KR6" s="387"/>
      <c r="KS6" s="387"/>
      <c r="KT6" s="387"/>
      <c r="KU6" s="387"/>
      <c r="KV6" s="387"/>
      <c r="KW6" s="387"/>
      <c r="KX6" s="387"/>
      <c r="KY6" s="387"/>
      <c r="KZ6" s="387"/>
      <c r="LA6" s="387"/>
      <c r="LB6" s="387"/>
      <c r="LC6" s="387"/>
      <c r="LD6" s="387"/>
      <c r="LE6" s="387"/>
      <c r="LF6" s="387"/>
      <c r="LG6" s="387"/>
      <c r="LH6" s="387"/>
      <c r="LI6" s="387"/>
      <c r="LJ6" s="387"/>
      <c r="LK6" s="387"/>
      <c r="LL6" s="387"/>
      <c r="LM6" s="387"/>
      <c r="LN6" s="387"/>
      <c r="LO6" s="387"/>
      <c r="LP6" s="387"/>
      <c r="LQ6" s="387"/>
      <c r="LR6" s="387"/>
      <c r="LS6" s="387"/>
      <c r="LT6" s="387"/>
      <c r="LU6" s="387"/>
      <c r="LV6" s="387"/>
      <c r="LW6" s="387"/>
      <c r="LX6" s="387"/>
      <c r="LY6" s="387"/>
      <c r="LZ6" s="387"/>
      <c r="MA6" s="387"/>
      <c r="MB6" s="387"/>
      <c r="MC6" s="387"/>
      <c r="MD6" s="387"/>
      <c r="ME6" s="387"/>
      <c r="MF6" s="387"/>
      <c r="MG6" s="387"/>
      <c r="MH6" s="387"/>
      <c r="MI6" s="387"/>
      <c r="MJ6" s="387"/>
      <c r="MK6" s="387"/>
      <c r="ML6" s="387"/>
      <c r="MM6" s="387"/>
      <c r="MN6" s="387"/>
      <c r="MO6" s="387"/>
      <c r="MP6" s="387"/>
      <c r="MQ6" s="387"/>
      <c r="MR6" s="387"/>
      <c r="MS6" s="387"/>
      <c r="MT6" s="387"/>
      <c r="MU6" s="387"/>
      <c r="MV6" s="387"/>
      <c r="MW6" s="387"/>
      <c r="MX6" s="387"/>
      <c r="MY6" s="387"/>
      <c r="MZ6" s="387"/>
      <c r="NA6" s="387"/>
      <c r="NB6" s="387"/>
      <c r="NC6" s="387"/>
      <c r="ND6" s="387"/>
      <c r="NE6" s="387"/>
      <c r="NF6" s="387"/>
      <c r="NG6" s="387"/>
      <c r="NH6" s="387"/>
      <c r="NI6" s="387"/>
      <c r="NJ6" s="387"/>
      <c r="NK6" s="387"/>
      <c r="NL6" s="387"/>
      <c r="NM6" s="387"/>
      <c r="NN6" s="387"/>
      <c r="NO6" s="387"/>
      <c r="NP6" s="387"/>
      <c r="NQ6" s="387"/>
      <c r="NR6" s="387"/>
      <c r="NS6" s="387"/>
      <c r="NT6" s="387"/>
      <c r="NU6" s="387"/>
      <c r="NV6" s="387"/>
      <c r="NW6" s="387"/>
      <c r="NX6" s="387"/>
      <c r="NY6" s="387"/>
      <c r="NZ6" s="387"/>
      <c r="OA6" s="387"/>
      <c r="OB6" s="387"/>
      <c r="OC6" s="387"/>
      <c r="OD6" s="387"/>
      <c r="OE6" s="387"/>
      <c r="OF6" s="387"/>
      <c r="OG6" s="387"/>
      <c r="OH6" s="387"/>
      <c r="OI6" s="387"/>
      <c r="OJ6" s="387"/>
      <c r="OK6" s="387"/>
      <c r="OL6" s="387"/>
      <c r="OM6" s="387"/>
      <c r="ON6" s="387"/>
      <c r="OO6" s="387"/>
      <c r="OP6" s="387"/>
      <c r="OQ6" s="387"/>
      <c r="OR6" s="387"/>
      <c r="OS6" s="387"/>
      <c r="OT6" s="387"/>
      <c r="OU6" s="387"/>
      <c r="OV6" s="387"/>
      <c r="OW6" s="387"/>
      <c r="OX6" s="387"/>
      <c r="OY6" s="387"/>
      <c r="OZ6" s="387"/>
      <c r="PA6" s="387"/>
      <c r="PB6" s="387"/>
      <c r="PC6" s="387"/>
      <c r="PD6" s="387"/>
      <c r="PE6" s="387"/>
      <c r="PF6" s="387"/>
      <c r="PG6" s="387"/>
      <c r="PH6" s="387"/>
      <c r="PI6" s="387"/>
      <c r="PJ6" s="387"/>
      <c r="PK6" s="387"/>
      <c r="PL6" s="387"/>
      <c r="PM6" s="387"/>
      <c r="PN6" s="387"/>
      <c r="PO6" s="387"/>
      <c r="PP6" s="387"/>
      <c r="PQ6" s="387"/>
      <c r="PR6" s="387"/>
      <c r="PS6" s="387"/>
      <c r="PT6" s="387"/>
      <c r="PU6" s="387"/>
      <c r="PV6" s="387"/>
      <c r="PW6" s="387"/>
      <c r="PX6" s="387"/>
      <c r="PY6" s="387"/>
      <c r="PZ6" s="387"/>
      <c r="QA6" s="387"/>
      <c r="QB6" s="387"/>
      <c r="QC6" s="387"/>
      <c r="QD6" s="387"/>
      <c r="QE6" s="387"/>
      <c r="QF6" s="387"/>
      <c r="QG6" s="387"/>
      <c r="QH6" s="387"/>
      <c r="QI6" s="387"/>
      <c r="QJ6" s="387"/>
      <c r="QK6" s="387"/>
      <c r="QL6" s="387"/>
      <c r="QM6" s="387"/>
      <c r="QN6" s="387"/>
      <c r="QO6" s="387"/>
      <c r="QP6" s="387"/>
      <c r="QQ6" s="387"/>
      <c r="QR6" s="387"/>
      <c r="QS6" s="387"/>
      <c r="QT6" s="387"/>
      <c r="QU6" s="387"/>
      <c r="QV6" s="387"/>
      <c r="QW6" s="387"/>
      <c r="QX6" s="387"/>
      <c r="QY6" s="387"/>
      <c r="QZ6" s="387"/>
      <c r="RA6" s="387"/>
      <c r="RB6" s="387"/>
      <c r="RC6" s="387"/>
      <c r="RD6" s="387"/>
      <c r="RE6" s="387"/>
      <c r="RF6" s="387"/>
      <c r="RG6" s="387"/>
      <c r="RH6" s="387"/>
      <c r="RI6" s="387"/>
      <c r="RJ6" s="387"/>
      <c r="RK6" s="387"/>
      <c r="RL6" s="387"/>
      <c r="RM6" s="387"/>
      <c r="RN6" s="387"/>
      <c r="RO6" s="387"/>
      <c r="RP6" s="387"/>
      <c r="RQ6" s="387"/>
      <c r="RR6" s="387"/>
      <c r="RS6" s="387"/>
      <c r="RT6" s="387"/>
      <c r="RU6" s="387"/>
      <c r="RV6" s="387"/>
      <c r="RW6" s="387"/>
      <c r="RX6" s="387"/>
      <c r="RY6" s="387"/>
      <c r="RZ6" s="387"/>
      <c r="SA6" s="387"/>
      <c r="SB6" s="387"/>
      <c r="SC6" s="387"/>
      <c r="SD6" s="387"/>
      <c r="SE6" s="387"/>
      <c r="SF6" s="387"/>
      <c r="SG6" s="387"/>
      <c r="SH6" s="387"/>
      <c r="SI6" s="387"/>
      <c r="SJ6" s="387"/>
      <c r="SK6" s="387"/>
      <c r="SL6" s="387"/>
      <c r="SM6" s="387"/>
      <c r="SN6" s="387"/>
      <c r="SO6" s="387"/>
      <c r="SP6" s="387"/>
      <c r="SQ6" s="387"/>
      <c r="SR6" s="387"/>
      <c r="SS6" s="387"/>
      <c r="ST6" s="387"/>
      <c r="SU6" s="387"/>
      <c r="SV6" s="387"/>
      <c r="SW6" s="387"/>
      <c r="SX6" s="387"/>
      <c r="SY6" s="387"/>
      <c r="SZ6" s="387"/>
      <c r="TA6" s="387"/>
      <c r="TB6" s="387"/>
      <c r="TC6" s="387"/>
      <c r="TD6" s="387"/>
      <c r="TE6" s="387"/>
      <c r="TF6" s="387"/>
      <c r="TG6" s="387"/>
      <c r="TH6" s="387"/>
      <c r="TI6" s="387"/>
      <c r="TJ6" s="387"/>
      <c r="TK6" s="387"/>
      <c r="TL6" s="387"/>
      <c r="TM6" s="387"/>
      <c r="TN6" s="387"/>
      <c r="TO6" s="387"/>
      <c r="TP6" s="387"/>
      <c r="TQ6" s="387"/>
      <c r="TR6" s="387"/>
      <c r="TS6" s="387"/>
      <c r="TT6" s="387"/>
      <c r="TU6" s="387"/>
      <c r="TV6" s="387"/>
      <c r="TW6" s="387"/>
      <c r="TX6" s="387"/>
      <c r="TY6" s="387"/>
      <c r="TZ6" s="387"/>
      <c r="UA6" s="387"/>
      <c r="UB6" s="387"/>
      <c r="UC6" s="387"/>
      <c r="UD6" s="387"/>
      <c r="UE6" s="387"/>
      <c r="UF6" s="387"/>
      <c r="UG6" s="387"/>
      <c r="UH6" s="387"/>
      <c r="UI6" s="387"/>
      <c r="UJ6" s="387"/>
      <c r="UK6" s="387"/>
      <c r="UL6" s="387"/>
      <c r="UM6" s="387"/>
      <c r="UN6" s="387"/>
      <c r="UO6" s="387"/>
      <c r="UP6" s="387"/>
      <c r="UQ6" s="387"/>
      <c r="UR6" s="387"/>
      <c r="US6" s="387"/>
      <c r="UT6" s="387"/>
      <c r="UU6" s="387"/>
      <c r="UV6" s="387"/>
      <c r="UW6" s="387"/>
      <c r="UX6" s="387"/>
      <c r="UY6" s="387"/>
      <c r="UZ6" s="387"/>
      <c r="VA6" s="387"/>
      <c r="VB6" s="387"/>
      <c r="VC6" s="387"/>
      <c r="VD6" s="387"/>
      <c r="VE6" s="387"/>
      <c r="VF6" s="387"/>
      <c r="VG6" s="387"/>
      <c r="VH6" s="387"/>
      <c r="VI6" s="387"/>
      <c r="VJ6" s="387"/>
      <c r="VK6" s="387"/>
      <c r="VL6" s="387"/>
      <c r="VM6" s="387"/>
      <c r="VN6" s="387"/>
      <c r="VO6" s="387"/>
      <c r="VP6" s="387"/>
      <c r="VQ6" s="387"/>
      <c r="VR6" s="387"/>
      <c r="VS6" s="387"/>
      <c r="VT6" s="387"/>
      <c r="VU6" s="387"/>
      <c r="VV6" s="387"/>
      <c r="VW6" s="387"/>
      <c r="VX6" s="387"/>
      <c r="VY6" s="387"/>
      <c r="VZ6" s="387"/>
      <c r="WA6" s="387"/>
      <c r="WB6" s="387"/>
      <c r="WC6" s="387"/>
      <c r="WD6" s="387"/>
      <c r="WE6" s="387"/>
      <c r="WF6" s="387"/>
      <c r="WG6" s="387"/>
      <c r="WH6" s="387"/>
      <c r="WI6" s="387"/>
      <c r="WJ6" s="387"/>
      <c r="WK6" s="387"/>
      <c r="WL6" s="387"/>
      <c r="WM6" s="387"/>
      <c r="WN6" s="387"/>
      <c r="WO6" s="387"/>
      <c r="WP6" s="387"/>
      <c r="WQ6" s="387"/>
      <c r="WR6" s="387"/>
      <c r="WS6" s="387"/>
      <c r="WT6" s="387"/>
      <c r="WU6" s="387"/>
      <c r="WV6" s="387"/>
      <c r="WW6" s="387"/>
      <c r="WX6" s="387"/>
      <c r="WY6" s="387"/>
      <c r="WZ6" s="387"/>
      <c r="XA6" s="387"/>
      <c r="XB6" s="387"/>
      <c r="XC6" s="387"/>
      <c r="XD6" s="387"/>
      <c r="XE6" s="387"/>
      <c r="XF6" s="387"/>
      <c r="XG6" s="387"/>
      <c r="XH6" s="387"/>
      <c r="XI6" s="387"/>
      <c r="XJ6" s="387"/>
      <c r="XK6" s="387"/>
      <c r="XL6" s="387"/>
      <c r="XM6" s="387"/>
      <c r="XN6" s="387"/>
      <c r="XO6" s="387"/>
      <c r="XP6" s="387"/>
      <c r="XQ6" s="387"/>
      <c r="XR6" s="387"/>
      <c r="XS6" s="387"/>
      <c r="XT6" s="387"/>
      <c r="XU6" s="387"/>
      <c r="XV6" s="387"/>
      <c r="XW6" s="387"/>
      <c r="XX6" s="387"/>
      <c r="XY6" s="387"/>
      <c r="XZ6" s="387"/>
      <c r="YA6" s="387"/>
      <c r="YB6" s="387"/>
      <c r="YC6" s="387"/>
      <c r="YD6" s="387"/>
      <c r="YE6" s="387"/>
      <c r="YF6" s="387"/>
      <c r="YG6" s="387"/>
      <c r="YH6" s="387"/>
      <c r="YI6" s="387"/>
      <c r="YJ6" s="387"/>
      <c r="YK6" s="387"/>
      <c r="YL6" s="387"/>
      <c r="YM6" s="387"/>
      <c r="YN6" s="387"/>
      <c r="YO6" s="387"/>
      <c r="YP6" s="387"/>
      <c r="YQ6" s="387"/>
      <c r="YR6" s="387"/>
      <c r="YS6" s="387"/>
      <c r="YT6" s="387"/>
      <c r="YU6" s="387"/>
      <c r="YV6" s="387"/>
      <c r="YW6" s="387"/>
      <c r="YX6" s="387"/>
      <c r="YY6" s="387"/>
      <c r="YZ6" s="387"/>
      <c r="ZA6" s="387"/>
      <c r="ZB6" s="387"/>
      <c r="ZC6" s="387"/>
      <c r="ZD6" s="387"/>
      <c r="ZE6" s="387"/>
      <c r="ZF6" s="387"/>
      <c r="ZG6" s="387"/>
      <c r="ZH6" s="387"/>
      <c r="ZI6" s="387"/>
      <c r="ZJ6" s="387"/>
      <c r="ZK6" s="387"/>
      <c r="ZL6" s="387"/>
      <c r="ZM6" s="387"/>
      <c r="ZN6" s="387"/>
      <c r="ZO6" s="387"/>
      <c r="ZP6" s="387"/>
      <c r="ZQ6" s="387"/>
      <c r="ZR6" s="387"/>
      <c r="ZS6" s="387"/>
      <c r="ZT6" s="387"/>
      <c r="ZU6" s="387"/>
      <c r="ZV6" s="387"/>
      <c r="ZW6" s="387"/>
      <c r="ZX6" s="387"/>
      <c r="ZY6" s="387"/>
      <c r="ZZ6" s="387"/>
      <c r="AAA6" s="387"/>
      <c r="AAB6" s="387"/>
      <c r="AAC6" s="387"/>
      <c r="AAD6" s="387"/>
      <c r="AAE6" s="387"/>
      <c r="AAF6" s="387"/>
      <c r="AAG6" s="387"/>
      <c r="AAH6" s="387"/>
      <c r="AAI6" s="387"/>
      <c r="AAJ6" s="387"/>
      <c r="AAK6" s="387"/>
      <c r="AAL6" s="387"/>
      <c r="AAM6" s="387"/>
      <c r="AAN6" s="387"/>
      <c r="AAO6" s="387"/>
      <c r="AAP6" s="387"/>
      <c r="AAQ6" s="387"/>
      <c r="AAR6" s="387"/>
      <c r="AAS6" s="387"/>
      <c r="AAT6" s="387"/>
      <c r="AAU6" s="387"/>
      <c r="AAV6" s="387"/>
      <c r="AAW6" s="387"/>
      <c r="AAX6" s="387"/>
      <c r="AAY6" s="387"/>
      <c r="AAZ6" s="387"/>
      <c r="ABA6" s="387"/>
      <c r="ABB6" s="387"/>
      <c r="ABC6" s="387"/>
      <c r="ABD6" s="387"/>
      <c r="ABE6" s="387"/>
      <c r="ABF6" s="387"/>
      <c r="ABG6" s="387"/>
      <c r="ABH6" s="387"/>
      <c r="ABI6" s="387"/>
      <c r="ABJ6" s="387"/>
      <c r="ABK6" s="387"/>
      <c r="ABL6" s="387"/>
      <c r="ABM6" s="387"/>
      <c r="ABN6" s="387"/>
      <c r="ABO6" s="387"/>
      <c r="ABP6" s="387"/>
      <c r="ABQ6" s="387"/>
      <c r="ABR6" s="387"/>
      <c r="ABS6" s="387"/>
      <c r="ABT6" s="387"/>
      <c r="ABU6" s="387"/>
      <c r="ABV6" s="387"/>
      <c r="ABW6" s="387"/>
      <c r="ABX6" s="387"/>
      <c r="ABY6" s="387"/>
      <c r="ABZ6" s="387"/>
      <c r="ACA6" s="387"/>
      <c r="ACB6" s="387"/>
      <c r="ACC6" s="387"/>
      <c r="ACD6" s="387"/>
      <c r="ACE6" s="387"/>
      <c r="ACF6" s="387"/>
      <c r="ACG6" s="387"/>
      <c r="ACH6" s="387"/>
      <c r="ACI6" s="387"/>
      <c r="ACJ6" s="387"/>
      <c r="ACK6" s="387"/>
      <c r="ACL6" s="387"/>
      <c r="ACM6" s="387"/>
      <c r="ACN6" s="387"/>
      <c r="ACO6" s="387"/>
      <c r="ACP6" s="387"/>
      <c r="ACQ6" s="387"/>
      <c r="ACR6" s="387"/>
      <c r="ACS6" s="387"/>
      <c r="ACT6" s="387"/>
      <c r="ACU6" s="387"/>
      <c r="ACV6" s="387"/>
      <c r="ACW6" s="387"/>
      <c r="ACX6" s="387"/>
      <c r="ACY6" s="387"/>
      <c r="ACZ6" s="387"/>
      <c r="ADA6" s="387"/>
      <c r="ADB6" s="387"/>
      <c r="ADC6" s="387"/>
      <c r="ADD6" s="387"/>
      <c r="ADE6" s="387"/>
      <c r="ADF6" s="387"/>
      <c r="ADG6" s="387"/>
      <c r="ADH6" s="387"/>
      <c r="ADI6" s="387"/>
      <c r="ADJ6" s="387"/>
      <c r="ADK6" s="387"/>
      <c r="ADL6" s="387"/>
      <c r="ADM6" s="387"/>
      <c r="ADN6" s="387"/>
      <c r="ADO6" s="387"/>
      <c r="ADP6" s="387"/>
      <c r="ADQ6" s="387"/>
      <c r="ADR6" s="387"/>
      <c r="ADS6" s="387"/>
      <c r="ADT6" s="387"/>
      <c r="ADU6" s="387"/>
      <c r="ADV6" s="387"/>
      <c r="ADW6" s="387"/>
      <c r="ADX6" s="387"/>
      <c r="ADY6" s="387"/>
      <c r="ADZ6" s="387"/>
      <c r="AEA6" s="387"/>
      <c r="AEB6" s="387"/>
      <c r="AEC6" s="387"/>
      <c r="AED6" s="387"/>
      <c r="AEE6" s="387"/>
      <c r="AEF6" s="387"/>
      <c r="AEG6" s="387"/>
      <c r="AEH6" s="387"/>
      <c r="AEI6" s="387"/>
      <c r="AEJ6" s="387"/>
      <c r="AEK6" s="387"/>
      <c r="AEL6" s="387"/>
      <c r="AEM6" s="387"/>
      <c r="AEN6" s="387"/>
      <c r="AEO6" s="387"/>
      <c r="AEP6" s="387"/>
      <c r="AEQ6" s="387"/>
      <c r="AER6" s="387"/>
      <c r="AES6" s="387"/>
      <c r="AET6" s="387"/>
      <c r="AEU6" s="387"/>
      <c r="AEV6" s="387"/>
      <c r="AEW6" s="387"/>
      <c r="AEX6" s="387"/>
      <c r="AEY6" s="387"/>
      <c r="AEZ6" s="387"/>
      <c r="AFA6" s="387"/>
      <c r="AFB6" s="387"/>
      <c r="AFC6" s="387"/>
      <c r="AFD6" s="387"/>
      <c r="AFE6" s="387"/>
      <c r="AFF6" s="387"/>
      <c r="AFG6" s="387"/>
      <c r="AFH6" s="387"/>
      <c r="AFI6" s="387"/>
      <c r="AFJ6" s="387"/>
      <c r="AFK6" s="387"/>
      <c r="AFL6" s="387"/>
      <c r="AFM6" s="387"/>
      <c r="AFN6" s="387"/>
      <c r="AFO6" s="387"/>
      <c r="AFP6" s="387"/>
      <c r="AFQ6" s="387"/>
      <c r="AFR6" s="387"/>
      <c r="AFS6" s="387"/>
      <c r="AFT6" s="387"/>
      <c r="AFU6" s="387"/>
      <c r="AFV6" s="387"/>
      <c r="AFW6" s="387"/>
      <c r="AFX6" s="387"/>
      <c r="AFY6" s="387"/>
      <c r="AFZ6" s="387"/>
      <c r="AGA6" s="387"/>
      <c r="AGB6" s="387"/>
      <c r="AGC6" s="387"/>
      <c r="AGD6" s="387"/>
      <c r="AGE6" s="387"/>
      <c r="AGF6" s="387"/>
      <c r="AGG6" s="387"/>
      <c r="AGH6" s="387"/>
      <c r="AGI6" s="387"/>
      <c r="AGJ6" s="387"/>
      <c r="AGK6" s="387"/>
      <c r="AGL6" s="387"/>
      <c r="AGM6" s="387"/>
      <c r="AGN6" s="387"/>
      <c r="AGO6" s="387"/>
      <c r="AGP6" s="387"/>
      <c r="AGQ6" s="387"/>
      <c r="AGR6" s="387"/>
      <c r="AGS6" s="387"/>
      <c r="AGT6" s="387"/>
      <c r="AGU6" s="387"/>
      <c r="AGV6" s="387"/>
      <c r="AGW6" s="387"/>
      <c r="AGX6" s="387"/>
      <c r="AGY6" s="387"/>
      <c r="AGZ6" s="387"/>
      <c r="AHA6" s="387"/>
      <c r="AHB6" s="387"/>
      <c r="AHC6" s="387"/>
      <c r="AHD6" s="387"/>
      <c r="AHE6" s="387"/>
      <c r="AHF6" s="387"/>
      <c r="AHG6" s="387"/>
      <c r="AHH6" s="387"/>
      <c r="AHI6" s="387"/>
      <c r="AHJ6" s="387"/>
      <c r="AHK6" s="387"/>
      <c r="AHL6" s="387"/>
      <c r="AHM6" s="387"/>
      <c r="AHN6" s="387"/>
      <c r="AHO6" s="387"/>
      <c r="AHP6" s="387"/>
      <c r="AHQ6" s="387"/>
      <c r="AHR6" s="387"/>
      <c r="AHS6" s="387"/>
      <c r="AHT6" s="387"/>
      <c r="AHU6" s="387"/>
      <c r="AHV6" s="387"/>
      <c r="AHW6" s="387"/>
      <c r="AHX6" s="387"/>
      <c r="AHY6" s="387"/>
      <c r="AHZ6" s="387"/>
      <c r="AIA6" s="387"/>
      <c r="AIB6" s="387"/>
      <c r="AIC6" s="387"/>
      <c r="AID6" s="387"/>
      <c r="AIE6" s="387"/>
      <c r="AIF6" s="387"/>
      <c r="AIG6" s="387"/>
      <c r="AIH6" s="387"/>
      <c r="AII6" s="387"/>
      <c r="AIJ6" s="387"/>
      <c r="AIK6" s="387"/>
      <c r="AIL6" s="387"/>
      <c r="AIM6" s="387"/>
      <c r="AIN6" s="387"/>
      <c r="AIO6" s="387"/>
      <c r="AIP6" s="387"/>
      <c r="AIQ6" s="387"/>
      <c r="AIR6" s="387"/>
      <c r="AIS6" s="387"/>
      <c r="AIT6" s="387"/>
      <c r="AIU6" s="387"/>
      <c r="AIV6" s="387"/>
      <c r="AIW6" s="387"/>
      <c r="AIX6" s="387"/>
      <c r="AIY6" s="387"/>
      <c r="AIZ6" s="387"/>
      <c r="AJA6" s="387"/>
      <c r="AJB6" s="387"/>
      <c r="AJC6" s="387"/>
      <c r="AJD6" s="387"/>
      <c r="AJE6" s="387"/>
      <c r="AJF6" s="387"/>
      <c r="AJG6" s="387"/>
      <c r="AJH6" s="387"/>
      <c r="AJI6" s="387"/>
      <c r="AJJ6" s="387"/>
      <c r="AJK6" s="387"/>
      <c r="AJL6" s="387"/>
      <c r="AJM6" s="387"/>
      <c r="AJN6" s="387"/>
      <c r="AJO6" s="387"/>
      <c r="AJP6" s="387"/>
      <c r="AJQ6" s="387"/>
      <c r="AJR6" s="387"/>
      <c r="AJS6" s="387"/>
      <c r="AJT6" s="387"/>
      <c r="AJU6" s="387"/>
      <c r="AJV6" s="387"/>
      <c r="AJW6" s="387"/>
      <c r="AJX6" s="387"/>
      <c r="AJY6" s="387"/>
      <c r="AJZ6" s="387"/>
      <c r="AKA6" s="387"/>
      <c r="AKB6" s="387"/>
      <c r="AKC6" s="387"/>
      <c r="AKD6" s="387"/>
      <c r="AKE6" s="387"/>
      <c r="AKF6" s="387"/>
      <c r="AKG6" s="387"/>
      <c r="AKH6" s="387"/>
      <c r="AKI6" s="387"/>
      <c r="AKJ6" s="387"/>
      <c r="AKK6" s="387"/>
      <c r="AKL6" s="387"/>
      <c r="AKM6" s="387"/>
      <c r="AKN6" s="387"/>
      <c r="AKO6" s="387"/>
      <c r="AKP6" s="387"/>
      <c r="AKQ6" s="387"/>
      <c r="AKR6" s="387"/>
      <c r="AKS6" s="387"/>
      <c r="AKT6" s="387"/>
      <c r="AKU6" s="387"/>
      <c r="AKV6" s="387"/>
      <c r="AKW6" s="387"/>
      <c r="AKX6" s="387"/>
      <c r="AKY6" s="387"/>
      <c r="AKZ6" s="387"/>
      <c r="ALA6" s="387"/>
      <c r="ALB6" s="387"/>
      <c r="ALC6" s="387"/>
      <c r="ALD6" s="387"/>
      <c r="ALE6" s="387"/>
      <c r="ALF6" s="387"/>
      <c r="ALG6" s="387"/>
      <c r="ALH6" s="387"/>
      <c r="ALI6" s="387"/>
      <c r="ALJ6" s="387"/>
      <c r="ALK6" s="387"/>
      <c r="ALL6" s="387"/>
      <c r="ALM6" s="387"/>
      <c r="ALN6" s="387"/>
      <c r="ALO6" s="387"/>
      <c r="ALP6" s="387"/>
      <c r="ALQ6" s="387"/>
      <c r="ALR6" s="387"/>
      <c r="ALS6" s="387"/>
      <c r="ALT6" s="387"/>
      <c r="ALU6" s="387"/>
      <c r="ALV6" s="387"/>
      <c r="ALW6" s="387"/>
      <c r="ALX6" s="387"/>
      <c r="ALY6" s="387"/>
      <c r="ALZ6" s="387"/>
      <c r="AMA6" s="387"/>
      <c r="AMB6" s="387"/>
      <c r="AMC6" s="387"/>
      <c r="AMD6" s="387"/>
      <c r="AME6" s="387"/>
      <c r="AMF6" s="387"/>
      <c r="AMG6" s="387"/>
      <c r="AMH6" s="387"/>
      <c r="AMI6" s="387"/>
      <c r="AMJ6" s="387"/>
    </row>
    <row r="7" spans="1:1024" ht="16.899999999999999" customHeight="1">
      <c r="A7" s="430"/>
      <c r="B7" s="430"/>
      <c r="C7" s="430"/>
      <c r="D7" s="430"/>
      <c r="E7" s="430"/>
      <c r="F7" s="430"/>
      <c r="G7" s="430"/>
      <c r="H7" s="430"/>
      <c r="I7" s="430"/>
      <c r="J7" s="430"/>
      <c r="K7" s="430"/>
      <c r="L7" s="430"/>
    </row>
    <row r="8" spans="1:1024" s="434" customFormat="1" ht="21" customHeight="1">
      <c r="A8" s="431" t="s">
        <v>207</v>
      </c>
      <c r="B8" s="431"/>
      <c r="C8" s="431"/>
      <c r="D8" s="432" t="s">
        <v>208</v>
      </c>
      <c r="E8" s="433"/>
      <c r="F8" s="433"/>
      <c r="G8" s="433"/>
      <c r="H8" s="433"/>
      <c r="I8" s="433"/>
      <c r="J8" s="433"/>
      <c r="K8" s="433"/>
      <c r="L8" s="433"/>
    </row>
    <row r="9" spans="1:1024" ht="21" customHeight="1">
      <c r="A9" s="435"/>
      <c r="B9" s="435"/>
      <c r="C9" s="435"/>
      <c r="D9" s="436"/>
      <c r="E9" s="433"/>
      <c r="F9" s="433"/>
      <c r="G9" s="433"/>
      <c r="H9" s="433"/>
      <c r="I9" s="433"/>
      <c r="J9" s="433"/>
      <c r="K9" s="433"/>
      <c r="L9" s="433"/>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7"/>
      <c r="FZ9" s="387"/>
      <c r="GA9" s="387"/>
      <c r="GB9" s="387"/>
      <c r="GC9" s="387"/>
      <c r="GD9" s="387"/>
      <c r="GE9" s="387"/>
      <c r="GF9" s="387"/>
      <c r="GG9" s="387"/>
      <c r="GH9" s="387"/>
      <c r="GI9" s="387"/>
      <c r="GJ9" s="387"/>
      <c r="GK9" s="387"/>
      <c r="GL9" s="387"/>
      <c r="GM9" s="387"/>
      <c r="GN9" s="387"/>
      <c r="GO9" s="387"/>
      <c r="GP9" s="387"/>
      <c r="GQ9" s="387"/>
      <c r="GR9" s="387"/>
      <c r="GS9" s="387"/>
      <c r="GT9" s="387"/>
      <c r="GU9" s="387"/>
      <c r="GV9" s="387"/>
      <c r="GW9" s="387"/>
      <c r="GX9" s="387"/>
      <c r="GY9" s="387"/>
      <c r="GZ9" s="387"/>
      <c r="HA9" s="387"/>
      <c r="HB9" s="387"/>
      <c r="HC9" s="387"/>
      <c r="HD9" s="387"/>
      <c r="HE9" s="387"/>
      <c r="HF9" s="387"/>
      <c r="HG9" s="387"/>
      <c r="HH9" s="387"/>
      <c r="HI9" s="387"/>
      <c r="HJ9" s="387"/>
      <c r="HK9" s="387"/>
      <c r="HL9" s="387"/>
      <c r="HM9" s="387"/>
      <c r="HN9" s="387"/>
      <c r="HO9" s="387"/>
      <c r="HP9" s="387"/>
      <c r="HQ9" s="387"/>
      <c r="HR9" s="387"/>
      <c r="HS9" s="387"/>
      <c r="HT9" s="387"/>
      <c r="HU9" s="387"/>
      <c r="HV9" s="387"/>
      <c r="HW9" s="387"/>
      <c r="HX9" s="387"/>
      <c r="HY9" s="387"/>
      <c r="HZ9" s="387"/>
      <c r="IA9" s="387"/>
      <c r="IB9" s="387"/>
      <c r="IC9" s="387"/>
      <c r="ID9" s="387"/>
      <c r="IE9" s="387"/>
      <c r="IF9" s="387"/>
      <c r="IG9" s="387"/>
      <c r="IH9" s="387"/>
      <c r="II9" s="387"/>
      <c r="IJ9" s="387"/>
      <c r="IK9" s="387"/>
      <c r="IL9" s="387"/>
      <c r="IM9" s="387"/>
      <c r="IN9" s="387"/>
      <c r="IO9" s="387"/>
      <c r="IP9" s="387"/>
      <c r="IQ9" s="387"/>
      <c r="IR9" s="387"/>
      <c r="IS9" s="387"/>
      <c r="IT9" s="387"/>
      <c r="IU9" s="387"/>
      <c r="IV9" s="387"/>
      <c r="IW9" s="387"/>
      <c r="IX9" s="387"/>
      <c r="IY9" s="387"/>
      <c r="IZ9" s="387"/>
      <c r="JA9" s="387"/>
      <c r="JB9" s="387"/>
      <c r="JC9" s="387"/>
      <c r="JD9" s="387"/>
      <c r="JE9" s="387"/>
      <c r="JF9" s="387"/>
      <c r="JG9" s="387"/>
      <c r="JH9" s="387"/>
      <c r="JI9" s="387"/>
      <c r="JJ9" s="387"/>
      <c r="JK9" s="387"/>
      <c r="JL9" s="387"/>
      <c r="JM9" s="387"/>
      <c r="JN9" s="387"/>
      <c r="JO9" s="387"/>
      <c r="JP9" s="387"/>
      <c r="JQ9" s="387"/>
      <c r="JR9" s="387"/>
      <c r="JS9" s="387"/>
      <c r="JT9" s="387"/>
      <c r="JU9" s="387"/>
      <c r="JV9" s="387"/>
      <c r="JW9" s="387"/>
      <c r="JX9" s="387"/>
      <c r="JY9" s="387"/>
      <c r="JZ9" s="387"/>
      <c r="KA9" s="387"/>
      <c r="KB9" s="387"/>
      <c r="KC9" s="387"/>
      <c r="KD9" s="387"/>
      <c r="KE9" s="387"/>
      <c r="KF9" s="387"/>
      <c r="KG9" s="387"/>
      <c r="KH9" s="387"/>
      <c r="KI9" s="387"/>
      <c r="KJ9" s="387"/>
      <c r="KK9" s="387"/>
      <c r="KL9" s="387"/>
      <c r="KM9" s="387"/>
      <c r="KN9" s="387"/>
      <c r="KO9" s="387"/>
      <c r="KP9" s="387"/>
      <c r="KQ9" s="387"/>
      <c r="KR9" s="387"/>
      <c r="KS9" s="387"/>
      <c r="KT9" s="387"/>
      <c r="KU9" s="387"/>
      <c r="KV9" s="387"/>
      <c r="KW9" s="387"/>
      <c r="KX9" s="387"/>
      <c r="KY9" s="387"/>
      <c r="KZ9" s="387"/>
      <c r="LA9" s="387"/>
      <c r="LB9" s="387"/>
      <c r="LC9" s="387"/>
      <c r="LD9" s="387"/>
      <c r="LE9" s="387"/>
      <c r="LF9" s="387"/>
      <c r="LG9" s="387"/>
      <c r="LH9" s="387"/>
      <c r="LI9" s="387"/>
      <c r="LJ9" s="387"/>
      <c r="LK9" s="387"/>
      <c r="LL9" s="387"/>
      <c r="LM9" s="387"/>
      <c r="LN9" s="387"/>
      <c r="LO9" s="387"/>
      <c r="LP9" s="387"/>
      <c r="LQ9" s="387"/>
      <c r="LR9" s="387"/>
      <c r="LS9" s="387"/>
      <c r="LT9" s="387"/>
      <c r="LU9" s="387"/>
      <c r="LV9" s="387"/>
      <c r="LW9" s="387"/>
      <c r="LX9" s="387"/>
      <c r="LY9" s="387"/>
      <c r="LZ9" s="387"/>
      <c r="MA9" s="387"/>
      <c r="MB9" s="387"/>
      <c r="MC9" s="387"/>
      <c r="MD9" s="387"/>
      <c r="ME9" s="387"/>
      <c r="MF9" s="387"/>
      <c r="MG9" s="387"/>
      <c r="MH9" s="387"/>
      <c r="MI9" s="387"/>
      <c r="MJ9" s="387"/>
      <c r="MK9" s="387"/>
      <c r="ML9" s="387"/>
      <c r="MM9" s="387"/>
      <c r="MN9" s="387"/>
      <c r="MO9" s="387"/>
      <c r="MP9" s="387"/>
      <c r="MQ9" s="387"/>
      <c r="MR9" s="387"/>
      <c r="MS9" s="387"/>
      <c r="MT9" s="387"/>
      <c r="MU9" s="387"/>
      <c r="MV9" s="387"/>
      <c r="MW9" s="387"/>
      <c r="MX9" s="387"/>
      <c r="MY9" s="387"/>
      <c r="MZ9" s="387"/>
      <c r="NA9" s="387"/>
      <c r="NB9" s="387"/>
      <c r="NC9" s="387"/>
      <c r="ND9" s="387"/>
      <c r="NE9" s="387"/>
      <c r="NF9" s="387"/>
      <c r="NG9" s="387"/>
      <c r="NH9" s="387"/>
      <c r="NI9" s="387"/>
      <c r="NJ9" s="387"/>
      <c r="NK9" s="387"/>
      <c r="NL9" s="387"/>
      <c r="NM9" s="387"/>
      <c r="NN9" s="387"/>
      <c r="NO9" s="387"/>
      <c r="NP9" s="387"/>
      <c r="NQ9" s="387"/>
      <c r="NR9" s="387"/>
      <c r="NS9" s="387"/>
      <c r="NT9" s="387"/>
      <c r="NU9" s="387"/>
      <c r="NV9" s="387"/>
      <c r="NW9" s="387"/>
      <c r="NX9" s="387"/>
      <c r="NY9" s="387"/>
      <c r="NZ9" s="387"/>
      <c r="OA9" s="387"/>
      <c r="OB9" s="387"/>
      <c r="OC9" s="387"/>
      <c r="OD9" s="387"/>
      <c r="OE9" s="387"/>
      <c r="OF9" s="387"/>
      <c r="OG9" s="387"/>
      <c r="OH9" s="387"/>
      <c r="OI9" s="387"/>
      <c r="OJ9" s="387"/>
      <c r="OK9" s="387"/>
      <c r="OL9" s="387"/>
      <c r="OM9" s="387"/>
      <c r="ON9" s="387"/>
      <c r="OO9" s="387"/>
      <c r="OP9" s="387"/>
      <c r="OQ9" s="387"/>
      <c r="OR9" s="387"/>
      <c r="OS9" s="387"/>
      <c r="OT9" s="387"/>
      <c r="OU9" s="387"/>
      <c r="OV9" s="387"/>
      <c r="OW9" s="387"/>
      <c r="OX9" s="387"/>
      <c r="OY9" s="387"/>
      <c r="OZ9" s="387"/>
      <c r="PA9" s="387"/>
      <c r="PB9" s="387"/>
      <c r="PC9" s="387"/>
      <c r="PD9" s="387"/>
      <c r="PE9" s="387"/>
      <c r="PF9" s="387"/>
      <c r="PG9" s="387"/>
      <c r="PH9" s="387"/>
      <c r="PI9" s="387"/>
      <c r="PJ9" s="387"/>
      <c r="PK9" s="387"/>
      <c r="PL9" s="387"/>
      <c r="PM9" s="387"/>
      <c r="PN9" s="387"/>
      <c r="PO9" s="387"/>
      <c r="PP9" s="387"/>
      <c r="PQ9" s="387"/>
      <c r="PR9" s="387"/>
      <c r="PS9" s="387"/>
      <c r="PT9" s="387"/>
      <c r="PU9" s="387"/>
      <c r="PV9" s="387"/>
      <c r="PW9" s="387"/>
      <c r="PX9" s="387"/>
      <c r="PY9" s="387"/>
      <c r="PZ9" s="387"/>
      <c r="QA9" s="387"/>
      <c r="QB9" s="387"/>
      <c r="QC9" s="387"/>
      <c r="QD9" s="387"/>
      <c r="QE9" s="387"/>
      <c r="QF9" s="387"/>
      <c r="QG9" s="387"/>
      <c r="QH9" s="387"/>
      <c r="QI9" s="387"/>
      <c r="QJ9" s="387"/>
      <c r="QK9" s="387"/>
      <c r="QL9" s="387"/>
      <c r="QM9" s="387"/>
      <c r="QN9" s="387"/>
      <c r="QO9" s="387"/>
      <c r="QP9" s="387"/>
      <c r="QQ9" s="387"/>
      <c r="QR9" s="387"/>
      <c r="QS9" s="387"/>
      <c r="QT9" s="387"/>
      <c r="QU9" s="387"/>
      <c r="QV9" s="387"/>
      <c r="QW9" s="387"/>
      <c r="QX9" s="387"/>
      <c r="QY9" s="387"/>
      <c r="QZ9" s="387"/>
      <c r="RA9" s="387"/>
      <c r="RB9" s="387"/>
      <c r="RC9" s="387"/>
      <c r="RD9" s="387"/>
      <c r="RE9" s="387"/>
      <c r="RF9" s="387"/>
      <c r="RG9" s="387"/>
      <c r="RH9" s="387"/>
      <c r="RI9" s="387"/>
      <c r="RJ9" s="387"/>
      <c r="RK9" s="387"/>
      <c r="RL9" s="387"/>
      <c r="RM9" s="387"/>
      <c r="RN9" s="387"/>
      <c r="RO9" s="387"/>
      <c r="RP9" s="387"/>
      <c r="RQ9" s="387"/>
      <c r="RR9" s="387"/>
      <c r="RS9" s="387"/>
      <c r="RT9" s="387"/>
      <c r="RU9" s="387"/>
      <c r="RV9" s="387"/>
      <c r="RW9" s="387"/>
      <c r="RX9" s="387"/>
      <c r="RY9" s="387"/>
      <c r="RZ9" s="387"/>
      <c r="SA9" s="387"/>
      <c r="SB9" s="387"/>
      <c r="SC9" s="387"/>
      <c r="SD9" s="387"/>
      <c r="SE9" s="387"/>
      <c r="SF9" s="387"/>
      <c r="SG9" s="387"/>
      <c r="SH9" s="387"/>
      <c r="SI9" s="387"/>
      <c r="SJ9" s="387"/>
      <c r="SK9" s="387"/>
      <c r="SL9" s="387"/>
      <c r="SM9" s="387"/>
      <c r="SN9" s="387"/>
      <c r="SO9" s="387"/>
      <c r="SP9" s="387"/>
      <c r="SQ9" s="387"/>
      <c r="SR9" s="387"/>
      <c r="SS9" s="387"/>
      <c r="ST9" s="387"/>
      <c r="SU9" s="387"/>
      <c r="SV9" s="387"/>
      <c r="SW9" s="387"/>
      <c r="SX9" s="387"/>
      <c r="SY9" s="387"/>
      <c r="SZ9" s="387"/>
      <c r="TA9" s="387"/>
      <c r="TB9" s="387"/>
      <c r="TC9" s="387"/>
      <c r="TD9" s="387"/>
      <c r="TE9" s="387"/>
      <c r="TF9" s="387"/>
      <c r="TG9" s="387"/>
      <c r="TH9" s="387"/>
      <c r="TI9" s="387"/>
      <c r="TJ9" s="387"/>
      <c r="TK9" s="387"/>
      <c r="TL9" s="387"/>
      <c r="TM9" s="387"/>
      <c r="TN9" s="387"/>
      <c r="TO9" s="387"/>
      <c r="TP9" s="387"/>
      <c r="TQ9" s="387"/>
      <c r="TR9" s="387"/>
      <c r="TS9" s="387"/>
      <c r="TT9" s="387"/>
      <c r="TU9" s="387"/>
      <c r="TV9" s="387"/>
      <c r="TW9" s="387"/>
      <c r="TX9" s="387"/>
      <c r="TY9" s="387"/>
      <c r="TZ9" s="387"/>
      <c r="UA9" s="387"/>
      <c r="UB9" s="387"/>
      <c r="UC9" s="387"/>
      <c r="UD9" s="387"/>
      <c r="UE9" s="387"/>
      <c r="UF9" s="387"/>
      <c r="UG9" s="387"/>
      <c r="UH9" s="387"/>
      <c r="UI9" s="387"/>
      <c r="UJ9" s="387"/>
      <c r="UK9" s="387"/>
      <c r="UL9" s="387"/>
      <c r="UM9" s="387"/>
      <c r="UN9" s="387"/>
      <c r="UO9" s="387"/>
      <c r="UP9" s="387"/>
      <c r="UQ9" s="387"/>
      <c r="UR9" s="387"/>
      <c r="US9" s="387"/>
      <c r="UT9" s="387"/>
      <c r="UU9" s="387"/>
      <c r="UV9" s="387"/>
      <c r="UW9" s="387"/>
      <c r="UX9" s="387"/>
      <c r="UY9" s="387"/>
      <c r="UZ9" s="387"/>
      <c r="VA9" s="387"/>
      <c r="VB9" s="387"/>
      <c r="VC9" s="387"/>
      <c r="VD9" s="387"/>
      <c r="VE9" s="387"/>
      <c r="VF9" s="387"/>
      <c r="VG9" s="387"/>
      <c r="VH9" s="387"/>
      <c r="VI9" s="387"/>
      <c r="VJ9" s="387"/>
      <c r="VK9" s="387"/>
      <c r="VL9" s="387"/>
      <c r="VM9" s="387"/>
      <c r="VN9" s="387"/>
      <c r="VO9" s="387"/>
      <c r="VP9" s="387"/>
      <c r="VQ9" s="387"/>
      <c r="VR9" s="387"/>
      <c r="VS9" s="387"/>
      <c r="VT9" s="387"/>
      <c r="VU9" s="387"/>
      <c r="VV9" s="387"/>
      <c r="VW9" s="387"/>
      <c r="VX9" s="387"/>
      <c r="VY9" s="387"/>
      <c r="VZ9" s="387"/>
      <c r="WA9" s="387"/>
      <c r="WB9" s="387"/>
      <c r="WC9" s="387"/>
      <c r="WD9" s="387"/>
      <c r="WE9" s="387"/>
      <c r="WF9" s="387"/>
      <c r="WG9" s="387"/>
      <c r="WH9" s="387"/>
      <c r="WI9" s="387"/>
      <c r="WJ9" s="387"/>
      <c r="WK9" s="387"/>
      <c r="WL9" s="387"/>
      <c r="WM9" s="387"/>
      <c r="WN9" s="387"/>
      <c r="WO9" s="387"/>
      <c r="WP9" s="387"/>
      <c r="WQ9" s="387"/>
      <c r="WR9" s="387"/>
      <c r="WS9" s="387"/>
      <c r="WT9" s="387"/>
      <c r="WU9" s="387"/>
      <c r="WV9" s="387"/>
      <c r="WW9" s="387"/>
      <c r="WX9" s="387"/>
      <c r="WY9" s="387"/>
      <c r="WZ9" s="387"/>
      <c r="XA9" s="387"/>
      <c r="XB9" s="387"/>
      <c r="XC9" s="387"/>
      <c r="XD9" s="387"/>
      <c r="XE9" s="387"/>
      <c r="XF9" s="387"/>
      <c r="XG9" s="387"/>
      <c r="XH9" s="387"/>
      <c r="XI9" s="387"/>
      <c r="XJ9" s="387"/>
      <c r="XK9" s="387"/>
      <c r="XL9" s="387"/>
      <c r="XM9" s="387"/>
      <c r="XN9" s="387"/>
      <c r="XO9" s="387"/>
      <c r="XP9" s="387"/>
      <c r="XQ9" s="387"/>
      <c r="XR9" s="387"/>
      <c r="XS9" s="387"/>
      <c r="XT9" s="387"/>
      <c r="XU9" s="387"/>
      <c r="XV9" s="387"/>
      <c r="XW9" s="387"/>
      <c r="XX9" s="387"/>
      <c r="XY9" s="387"/>
      <c r="XZ9" s="387"/>
      <c r="YA9" s="387"/>
      <c r="YB9" s="387"/>
      <c r="YC9" s="387"/>
      <c r="YD9" s="387"/>
      <c r="YE9" s="387"/>
      <c r="YF9" s="387"/>
      <c r="YG9" s="387"/>
      <c r="YH9" s="387"/>
      <c r="YI9" s="387"/>
      <c r="YJ9" s="387"/>
      <c r="YK9" s="387"/>
      <c r="YL9" s="387"/>
      <c r="YM9" s="387"/>
      <c r="YN9" s="387"/>
      <c r="YO9" s="387"/>
      <c r="YP9" s="387"/>
      <c r="YQ9" s="387"/>
      <c r="YR9" s="387"/>
      <c r="YS9" s="387"/>
      <c r="YT9" s="387"/>
      <c r="YU9" s="387"/>
      <c r="YV9" s="387"/>
      <c r="YW9" s="387"/>
      <c r="YX9" s="387"/>
      <c r="YY9" s="387"/>
      <c r="YZ9" s="387"/>
      <c r="ZA9" s="387"/>
      <c r="ZB9" s="387"/>
      <c r="ZC9" s="387"/>
      <c r="ZD9" s="387"/>
      <c r="ZE9" s="387"/>
      <c r="ZF9" s="387"/>
      <c r="ZG9" s="387"/>
      <c r="ZH9" s="387"/>
      <c r="ZI9" s="387"/>
      <c r="ZJ9" s="387"/>
      <c r="ZK9" s="387"/>
      <c r="ZL9" s="387"/>
      <c r="ZM9" s="387"/>
      <c r="ZN9" s="387"/>
      <c r="ZO9" s="387"/>
      <c r="ZP9" s="387"/>
      <c r="ZQ9" s="387"/>
      <c r="ZR9" s="387"/>
      <c r="ZS9" s="387"/>
      <c r="ZT9" s="387"/>
      <c r="ZU9" s="387"/>
      <c r="ZV9" s="387"/>
      <c r="ZW9" s="387"/>
      <c r="ZX9" s="387"/>
      <c r="ZY9" s="387"/>
      <c r="ZZ9" s="387"/>
      <c r="AAA9" s="387"/>
      <c r="AAB9" s="387"/>
      <c r="AAC9" s="387"/>
      <c r="AAD9" s="387"/>
      <c r="AAE9" s="387"/>
      <c r="AAF9" s="387"/>
      <c r="AAG9" s="387"/>
      <c r="AAH9" s="387"/>
      <c r="AAI9" s="387"/>
      <c r="AAJ9" s="387"/>
      <c r="AAK9" s="387"/>
      <c r="AAL9" s="387"/>
      <c r="AAM9" s="387"/>
      <c r="AAN9" s="387"/>
      <c r="AAO9" s="387"/>
      <c r="AAP9" s="387"/>
      <c r="AAQ9" s="387"/>
      <c r="AAR9" s="387"/>
      <c r="AAS9" s="387"/>
      <c r="AAT9" s="387"/>
      <c r="AAU9" s="387"/>
      <c r="AAV9" s="387"/>
      <c r="AAW9" s="387"/>
      <c r="AAX9" s="387"/>
      <c r="AAY9" s="387"/>
      <c r="AAZ9" s="387"/>
      <c r="ABA9" s="387"/>
      <c r="ABB9" s="387"/>
      <c r="ABC9" s="387"/>
      <c r="ABD9" s="387"/>
      <c r="ABE9" s="387"/>
      <c r="ABF9" s="387"/>
      <c r="ABG9" s="387"/>
      <c r="ABH9" s="387"/>
      <c r="ABI9" s="387"/>
      <c r="ABJ9" s="387"/>
      <c r="ABK9" s="387"/>
      <c r="ABL9" s="387"/>
      <c r="ABM9" s="387"/>
      <c r="ABN9" s="387"/>
      <c r="ABO9" s="387"/>
      <c r="ABP9" s="387"/>
      <c r="ABQ9" s="387"/>
      <c r="ABR9" s="387"/>
      <c r="ABS9" s="387"/>
      <c r="ABT9" s="387"/>
      <c r="ABU9" s="387"/>
      <c r="ABV9" s="387"/>
      <c r="ABW9" s="387"/>
      <c r="ABX9" s="387"/>
      <c r="ABY9" s="387"/>
      <c r="ABZ9" s="387"/>
      <c r="ACA9" s="387"/>
      <c r="ACB9" s="387"/>
      <c r="ACC9" s="387"/>
      <c r="ACD9" s="387"/>
      <c r="ACE9" s="387"/>
      <c r="ACF9" s="387"/>
      <c r="ACG9" s="387"/>
      <c r="ACH9" s="387"/>
      <c r="ACI9" s="387"/>
      <c r="ACJ9" s="387"/>
      <c r="ACK9" s="387"/>
      <c r="ACL9" s="387"/>
      <c r="ACM9" s="387"/>
      <c r="ACN9" s="387"/>
      <c r="ACO9" s="387"/>
      <c r="ACP9" s="387"/>
      <c r="ACQ9" s="387"/>
      <c r="ACR9" s="387"/>
      <c r="ACS9" s="387"/>
      <c r="ACT9" s="387"/>
      <c r="ACU9" s="387"/>
      <c r="ACV9" s="387"/>
      <c r="ACW9" s="387"/>
      <c r="ACX9" s="387"/>
      <c r="ACY9" s="387"/>
      <c r="ACZ9" s="387"/>
      <c r="ADA9" s="387"/>
      <c r="ADB9" s="387"/>
      <c r="ADC9" s="387"/>
      <c r="ADD9" s="387"/>
      <c r="ADE9" s="387"/>
      <c r="ADF9" s="387"/>
      <c r="ADG9" s="387"/>
      <c r="ADH9" s="387"/>
      <c r="ADI9" s="387"/>
      <c r="ADJ9" s="387"/>
      <c r="ADK9" s="387"/>
      <c r="ADL9" s="387"/>
      <c r="ADM9" s="387"/>
      <c r="ADN9" s="387"/>
      <c r="ADO9" s="387"/>
      <c r="ADP9" s="387"/>
      <c r="ADQ9" s="387"/>
      <c r="ADR9" s="387"/>
      <c r="ADS9" s="387"/>
      <c r="ADT9" s="387"/>
      <c r="ADU9" s="387"/>
      <c r="ADV9" s="387"/>
      <c r="ADW9" s="387"/>
      <c r="ADX9" s="387"/>
      <c r="ADY9" s="387"/>
      <c r="ADZ9" s="387"/>
      <c r="AEA9" s="387"/>
      <c r="AEB9" s="387"/>
      <c r="AEC9" s="387"/>
      <c r="AED9" s="387"/>
      <c r="AEE9" s="387"/>
      <c r="AEF9" s="387"/>
      <c r="AEG9" s="387"/>
      <c r="AEH9" s="387"/>
      <c r="AEI9" s="387"/>
      <c r="AEJ9" s="387"/>
      <c r="AEK9" s="387"/>
      <c r="AEL9" s="387"/>
      <c r="AEM9" s="387"/>
      <c r="AEN9" s="387"/>
      <c r="AEO9" s="387"/>
      <c r="AEP9" s="387"/>
      <c r="AEQ9" s="387"/>
      <c r="AER9" s="387"/>
      <c r="AES9" s="387"/>
      <c r="AET9" s="387"/>
      <c r="AEU9" s="387"/>
      <c r="AEV9" s="387"/>
      <c r="AEW9" s="387"/>
      <c r="AEX9" s="387"/>
      <c r="AEY9" s="387"/>
      <c r="AEZ9" s="387"/>
      <c r="AFA9" s="387"/>
      <c r="AFB9" s="387"/>
      <c r="AFC9" s="387"/>
      <c r="AFD9" s="387"/>
      <c r="AFE9" s="387"/>
      <c r="AFF9" s="387"/>
      <c r="AFG9" s="387"/>
      <c r="AFH9" s="387"/>
      <c r="AFI9" s="387"/>
      <c r="AFJ9" s="387"/>
      <c r="AFK9" s="387"/>
      <c r="AFL9" s="387"/>
      <c r="AFM9" s="387"/>
      <c r="AFN9" s="387"/>
      <c r="AFO9" s="387"/>
      <c r="AFP9" s="387"/>
      <c r="AFQ9" s="387"/>
      <c r="AFR9" s="387"/>
      <c r="AFS9" s="387"/>
      <c r="AFT9" s="387"/>
      <c r="AFU9" s="387"/>
      <c r="AFV9" s="387"/>
      <c r="AFW9" s="387"/>
      <c r="AFX9" s="387"/>
      <c r="AFY9" s="387"/>
      <c r="AFZ9" s="387"/>
      <c r="AGA9" s="387"/>
      <c r="AGB9" s="387"/>
      <c r="AGC9" s="387"/>
      <c r="AGD9" s="387"/>
      <c r="AGE9" s="387"/>
      <c r="AGF9" s="387"/>
      <c r="AGG9" s="387"/>
      <c r="AGH9" s="387"/>
      <c r="AGI9" s="387"/>
      <c r="AGJ9" s="387"/>
      <c r="AGK9" s="387"/>
      <c r="AGL9" s="387"/>
      <c r="AGM9" s="387"/>
      <c r="AGN9" s="387"/>
      <c r="AGO9" s="387"/>
      <c r="AGP9" s="387"/>
      <c r="AGQ9" s="387"/>
      <c r="AGR9" s="387"/>
      <c r="AGS9" s="387"/>
      <c r="AGT9" s="387"/>
      <c r="AGU9" s="387"/>
      <c r="AGV9" s="387"/>
      <c r="AGW9" s="387"/>
      <c r="AGX9" s="387"/>
      <c r="AGY9" s="387"/>
      <c r="AGZ9" s="387"/>
      <c r="AHA9" s="387"/>
      <c r="AHB9" s="387"/>
      <c r="AHC9" s="387"/>
      <c r="AHD9" s="387"/>
      <c r="AHE9" s="387"/>
      <c r="AHF9" s="387"/>
      <c r="AHG9" s="387"/>
      <c r="AHH9" s="387"/>
      <c r="AHI9" s="387"/>
      <c r="AHJ9" s="387"/>
      <c r="AHK9" s="387"/>
      <c r="AHL9" s="387"/>
      <c r="AHM9" s="387"/>
      <c r="AHN9" s="387"/>
      <c r="AHO9" s="387"/>
      <c r="AHP9" s="387"/>
      <c r="AHQ9" s="387"/>
      <c r="AHR9" s="387"/>
      <c r="AHS9" s="387"/>
      <c r="AHT9" s="387"/>
      <c r="AHU9" s="387"/>
      <c r="AHV9" s="387"/>
      <c r="AHW9" s="387"/>
      <c r="AHX9" s="387"/>
      <c r="AHY9" s="387"/>
      <c r="AHZ9" s="387"/>
      <c r="AIA9" s="387"/>
      <c r="AIB9" s="387"/>
      <c r="AIC9" s="387"/>
      <c r="AID9" s="387"/>
      <c r="AIE9" s="387"/>
      <c r="AIF9" s="387"/>
      <c r="AIG9" s="387"/>
      <c r="AIH9" s="387"/>
      <c r="AII9" s="387"/>
      <c r="AIJ9" s="387"/>
      <c r="AIK9" s="387"/>
      <c r="AIL9" s="387"/>
      <c r="AIM9" s="387"/>
      <c r="AIN9" s="387"/>
      <c r="AIO9" s="387"/>
      <c r="AIP9" s="387"/>
      <c r="AIQ9" s="387"/>
      <c r="AIR9" s="387"/>
      <c r="AIS9" s="387"/>
      <c r="AIT9" s="387"/>
      <c r="AIU9" s="387"/>
      <c r="AIV9" s="387"/>
      <c r="AIW9" s="387"/>
      <c r="AIX9" s="387"/>
      <c r="AIY9" s="387"/>
      <c r="AIZ9" s="387"/>
      <c r="AJA9" s="387"/>
      <c r="AJB9" s="387"/>
      <c r="AJC9" s="387"/>
      <c r="AJD9" s="387"/>
      <c r="AJE9" s="387"/>
      <c r="AJF9" s="387"/>
      <c r="AJG9" s="387"/>
      <c r="AJH9" s="387"/>
      <c r="AJI9" s="387"/>
      <c r="AJJ9" s="387"/>
      <c r="AJK9" s="387"/>
      <c r="AJL9" s="387"/>
      <c r="AJM9" s="387"/>
      <c r="AJN9" s="387"/>
      <c r="AJO9" s="387"/>
      <c r="AJP9" s="387"/>
      <c r="AJQ9" s="387"/>
      <c r="AJR9" s="387"/>
      <c r="AJS9" s="387"/>
      <c r="AJT9" s="387"/>
      <c r="AJU9" s="387"/>
      <c r="AJV9" s="387"/>
      <c r="AJW9" s="387"/>
      <c r="AJX9" s="387"/>
      <c r="AJY9" s="387"/>
      <c r="AJZ9" s="387"/>
      <c r="AKA9" s="387"/>
      <c r="AKB9" s="387"/>
      <c r="AKC9" s="387"/>
      <c r="AKD9" s="387"/>
      <c r="AKE9" s="387"/>
      <c r="AKF9" s="387"/>
      <c r="AKG9" s="387"/>
      <c r="AKH9" s="387"/>
      <c r="AKI9" s="387"/>
      <c r="AKJ9" s="387"/>
      <c r="AKK9" s="387"/>
      <c r="AKL9" s="387"/>
      <c r="AKM9" s="387"/>
      <c r="AKN9" s="387"/>
      <c r="AKO9" s="387"/>
      <c r="AKP9" s="387"/>
      <c r="AKQ9" s="387"/>
      <c r="AKR9" s="387"/>
      <c r="AKS9" s="387"/>
      <c r="AKT9" s="387"/>
      <c r="AKU9" s="387"/>
      <c r="AKV9" s="387"/>
      <c r="AKW9" s="387"/>
      <c r="AKX9" s="387"/>
      <c r="AKY9" s="387"/>
      <c r="AKZ9" s="387"/>
      <c r="ALA9" s="387"/>
      <c r="ALB9" s="387"/>
      <c r="ALC9" s="387"/>
      <c r="ALD9" s="387"/>
      <c r="ALE9" s="387"/>
      <c r="ALF9" s="387"/>
      <c r="ALG9" s="387"/>
      <c r="ALH9" s="387"/>
      <c r="ALI9" s="387"/>
      <c r="ALJ9" s="387"/>
      <c r="ALK9" s="387"/>
      <c r="ALL9" s="387"/>
      <c r="ALM9" s="387"/>
      <c r="ALN9" s="387"/>
      <c r="ALO9" s="387"/>
      <c r="ALP9" s="387"/>
      <c r="ALQ9" s="387"/>
      <c r="ALR9" s="387"/>
      <c r="ALS9" s="387"/>
      <c r="ALT9" s="387"/>
      <c r="ALU9" s="387"/>
      <c r="ALV9" s="387"/>
      <c r="ALW9" s="387"/>
      <c r="ALX9" s="387"/>
      <c r="ALY9" s="387"/>
      <c r="ALZ9" s="387"/>
      <c r="AMA9" s="387"/>
      <c r="AMB9" s="387"/>
      <c r="AMC9" s="387"/>
      <c r="AMD9" s="387"/>
      <c r="AME9" s="387"/>
      <c r="AMF9" s="387"/>
      <c r="AMG9" s="387"/>
      <c r="AMH9" s="387"/>
      <c r="AMI9" s="387"/>
      <c r="AMJ9" s="387"/>
    </row>
    <row r="10" spans="1:1024" ht="21" customHeight="1">
      <c r="A10" s="435"/>
      <c r="B10" s="435"/>
      <c r="C10" s="435"/>
      <c r="D10" s="437" t="s">
        <v>209</v>
      </c>
      <c r="E10" s="437"/>
      <c r="F10" s="438"/>
      <c r="G10" s="438"/>
      <c r="H10" s="438"/>
      <c r="I10" s="438"/>
      <c r="J10" s="438"/>
      <c r="K10" s="438"/>
      <c r="L10" s="438"/>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387"/>
      <c r="GN10" s="387"/>
      <c r="GO10" s="387"/>
      <c r="GP10" s="387"/>
      <c r="GQ10" s="387"/>
      <c r="GR10" s="387"/>
      <c r="GS10" s="387"/>
      <c r="GT10" s="387"/>
      <c r="GU10" s="387"/>
      <c r="GV10" s="387"/>
      <c r="GW10" s="387"/>
      <c r="GX10" s="387"/>
      <c r="GY10" s="387"/>
      <c r="GZ10" s="387"/>
      <c r="HA10" s="387"/>
      <c r="HB10" s="387"/>
      <c r="HC10" s="387"/>
      <c r="HD10" s="387"/>
      <c r="HE10" s="387"/>
      <c r="HF10" s="387"/>
      <c r="HG10" s="387"/>
      <c r="HH10" s="387"/>
      <c r="HI10" s="387"/>
      <c r="HJ10" s="387"/>
      <c r="HK10" s="387"/>
      <c r="HL10" s="387"/>
      <c r="HM10" s="387"/>
      <c r="HN10" s="387"/>
      <c r="HO10" s="387"/>
      <c r="HP10" s="387"/>
      <c r="HQ10" s="387"/>
      <c r="HR10" s="387"/>
      <c r="HS10" s="387"/>
      <c r="HT10" s="387"/>
      <c r="HU10" s="387"/>
      <c r="HV10" s="387"/>
      <c r="HW10" s="387"/>
      <c r="HX10" s="387"/>
      <c r="HY10" s="387"/>
      <c r="HZ10" s="387"/>
      <c r="IA10" s="387"/>
      <c r="IB10" s="387"/>
      <c r="IC10" s="387"/>
      <c r="ID10" s="387"/>
      <c r="IE10" s="387"/>
      <c r="IF10" s="387"/>
      <c r="IG10" s="387"/>
      <c r="IH10" s="387"/>
      <c r="II10" s="387"/>
      <c r="IJ10" s="387"/>
      <c r="IK10" s="387"/>
      <c r="IL10" s="387"/>
      <c r="IM10" s="387"/>
      <c r="IN10" s="387"/>
      <c r="IO10" s="387"/>
      <c r="IP10" s="387"/>
      <c r="IQ10" s="387"/>
      <c r="IR10" s="387"/>
      <c r="IS10" s="387"/>
      <c r="IT10" s="387"/>
      <c r="IU10" s="387"/>
      <c r="IV10" s="387"/>
      <c r="IW10" s="387"/>
      <c r="IX10" s="387"/>
      <c r="IY10" s="387"/>
      <c r="IZ10" s="387"/>
      <c r="JA10" s="387"/>
      <c r="JB10" s="387"/>
      <c r="JC10" s="387"/>
      <c r="JD10" s="387"/>
      <c r="JE10" s="387"/>
      <c r="JF10" s="387"/>
      <c r="JG10" s="387"/>
      <c r="JH10" s="387"/>
      <c r="JI10" s="387"/>
      <c r="JJ10" s="387"/>
      <c r="JK10" s="387"/>
      <c r="JL10" s="387"/>
      <c r="JM10" s="387"/>
      <c r="JN10" s="387"/>
      <c r="JO10" s="387"/>
      <c r="JP10" s="387"/>
      <c r="JQ10" s="387"/>
      <c r="JR10" s="387"/>
      <c r="JS10" s="387"/>
      <c r="JT10" s="387"/>
      <c r="JU10" s="387"/>
      <c r="JV10" s="387"/>
      <c r="JW10" s="387"/>
      <c r="JX10" s="387"/>
      <c r="JY10" s="387"/>
      <c r="JZ10" s="387"/>
      <c r="KA10" s="387"/>
      <c r="KB10" s="387"/>
      <c r="KC10" s="387"/>
      <c r="KD10" s="387"/>
      <c r="KE10" s="387"/>
      <c r="KF10" s="387"/>
      <c r="KG10" s="387"/>
      <c r="KH10" s="387"/>
      <c r="KI10" s="387"/>
      <c r="KJ10" s="387"/>
      <c r="KK10" s="387"/>
      <c r="KL10" s="387"/>
      <c r="KM10" s="387"/>
      <c r="KN10" s="387"/>
      <c r="KO10" s="387"/>
      <c r="KP10" s="387"/>
      <c r="KQ10" s="387"/>
      <c r="KR10" s="387"/>
      <c r="KS10" s="387"/>
      <c r="KT10" s="387"/>
      <c r="KU10" s="387"/>
      <c r="KV10" s="387"/>
      <c r="KW10" s="387"/>
      <c r="KX10" s="387"/>
      <c r="KY10" s="387"/>
      <c r="KZ10" s="387"/>
      <c r="LA10" s="387"/>
      <c r="LB10" s="387"/>
      <c r="LC10" s="387"/>
      <c r="LD10" s="387"/>
      <c r="LE10" s="387"/>
      <c r="LF10" s="387"/>
      <c r="LG10" s="387"/>
      <c r="LH10" s="387"/>
      <c r="LI10" s="387"/>
      <c r="LJ10" s="387"/>
      <c r="LK10" s="387"/>
      <c r="LL10" s="387"/>
      <c r="LM10" s="387"/>
      <c r="LN10" s="387"/>
      <c r="LO10" s="387"/>
      <c r="LP10" s="387"/>
      <c r="LQ10" s="387"/>
      <c r="LR10" s="387"/>
      <c r="LS10" s="387"/>
      <c r="LT10" s="387"/>
      <c r="LU10" s="387"/>
      <c r="LV10" s="387"/>
      <c r="LW10" s="387"/>
      <c r="LX10" s="387"/>
      <c r="LY10" s="387"/>
      <c r="LZ10" s="387"/>
      <c r="MA10" s="387"/>
      <c r="MB10" s="387"/>
      <c r="MC10" s="387"/>
      <c r="MD10" s="387"/>
      <c r="ME10" s="387"/>
      <c r="MF10" s="387"/>
      <c r="MG10" s="387"/>
      <c r="MH10" s="387"/>
      <c r="MI10" s="387"/>
      <c r="MJ10" s="387"/>
      <c r="MK10" s="387"/>
      <c r="ML10" s="387"/>
      <c r="MM10" s="387"/>
      <c r="MN10" s="387"/>
      <c r="MO10" s="387"/>
      <c r="MP10" s="387"/>
      <c r="MQ10" s="387"/>
      <c r="MR10" s="387"/>
      <c r="MS10" s="387"/>
      <c r="MT10" s="387"/>
      <c r="MU10" s="387"/>
      <c r="MV10" s="387"/>
      <c r="MW10" s="387"/>
      <c r="MX10" s="387"/>
      <c r="MY10" s="387"/>
      <c r="MZ10" s="387"/>
      <c r="NA10" s="387"/>
      <c r="NB10" s="387"/>
      <c r="NC10" s="387"/>
      <c r="ND10" s="387"/>
      <c r="NE10" s="387"/>
      <c r="NF10" s="387"/>
      <c r="NG10" s="387"/>
      <c r="NH10" s="387"/>
      <c r="NI10" s="387"/>
      <c r="NJ10" s="387"/>
      <c r="NK10" s="387"/>
      <c r="NL10" s="387"/>
      <c r="NM10" s="387"/>
      <c r="NN10" s="387"/>
      <c r="NO10" s="387"/>
      <c r="NP10" s="387"/>
      <c r="NQ10" s="387"/>
      <c r="NR10" s="387"/>
      <c r="NS10" s="387"/>
      <c r="NT10" s="387"/>
      <c r="NU10" s="387"/>
      <c r="NV10" s="387"/>
      <c r="NW10" s="387"/>
      <c r="NX10" s="387"/>
      <c r="NY10" s="387"/>
      <c r="NZ10" s="387"/>
      <c r="OA10" s="387"/>
      <c r="OB10" s="387"/>
      <c r="OC10" s="387"/>
      <c r="OD10" s="387"/>
      <c r="OE10" s="387"/>
      <c r="OF10" s="387"/>
      <c r="OG10" s="387"/>
      <c r="OH10" s="387"/>
      <c r="OI10" s="387"/>
      <c r="OJ10" s="387"/>
      <c r="OK10" s="387"/>
      <c r="OL10" s="387"/>
      <c r="OM10" s="387"/>
      <c r="ON10" s="387"/>
      <c r="OO10" s="387"/>
      <c r="OP10" s="387"/>
      <c r="OQ10" s="387"/>
      <c r="OR10" s="387"/>
      <c r="OS10" s="387"/>
      <c r="OT10" s="387"/>
      <c r="OU10" s="387"/>
      <c r="OV10" s="387"/>
      <c r="OW10" s="387"/>
      <c r="OX10" s="387"/>
      <c r="OY10" s="387"/>
      <c r="OZ10" s="387"/>
      <c r="PA10" s="387"/>
      <c r="PB10" s="387"/>
      <c r="PC10" s="387"/>
      <c r="PD10" s="387"/>
      <c r="PE10" s="387"/>
      <c r="PF10" s="387"/>
      <c r="PG10" s="387"/>
      <c r="PH10" s="387"/>
      <c r="PI10" s="387"/>
      <c r="PJ10" s="387"/>
      <c r="PK10" s="387"/>
      <c r="PL10" s="387"/>
      <c r="PM10" s="387"/>
      <c r="PN10" s="387"/>
      <c r="PO10" s="387"/>
      <c r="PP10" s="387"/>
      <c r="PQ10" s="387"/>
      <c r="PR10" s="387"/>
      <c r="PS10" s="387"/>
      <c r="PT10" s="387"/>
      <c r="PU10" s="387"/>
      <c r="PV10" s="387"/>
      <c r="PW10" s="387"/>
      <c r="PX10" s="387"/>
      <c r="PY10" s="387"/>
      <c r="PZ10" s="387"/>
      <c r="QA10" s="387"/>
      <c r="QB10" s="387"/>
      <c r="QC10" s="387"/>
      <c r="QD10" s="387"/>
      <c r="QE10" s="387"/>
      <c r="QF10" s="387"/>
      <c r="QG10" s="387"/>
      <c r="QH10" s="387"/>
      <c r="QI10" s="387"/>
      <c r="QJ10" s="387"/>
      <c r="QK10" s="387"/>
      <c r="QL10" s="387"/>
      <c r="QM10" s="387"/>
      <c r="QN10" s="387"/>
      <c r="QO10" s="387"/>
      <c r="QP10" s="387"/>
      <c r="QQ10" s="387"/>
      <c r="QR10" s="387"/>
      <c r="QS10" s="387"/>
      <c r="QT10" s="387"/>
      <c r="QU10" s="387"/>
      <c r="QV10" s="387"/>
      <c r="QW10" s="387"/>
      <c r="QX10" s="387"/>
      <c r="QY10" s="387"/>
      <c r="QZ10" s="387"/>
      <c r="RA10" s="387"/>
      <c r="RB10" s="387"/>
      <c r="RC10" s="387"/>
      <c r="RD10" s="387"/>
      <c r="RE10" s="387"/>
      <c r="RF10" s="387"/>
      <c r="RG10" s="387"/>
      <c r="RH10" s="387"/>
      <c r="RI10" s="387"/>
      <c r="RJ10" s="387"/>
      <c r="RK10" s="387"/>
      <c r="RL10" s="387"/>
      <c r="RM10" s="387"/>
      <c r="RN10" s="387"/>
      <c r="RO10" s="387"/>
      <c r="RP10" s="387"/>
      <c r="RQ10" s="387"/>
      <c r="RR10" s="387"/>
      <c r="RS10" s="387"/>
      <c r="RT10" s="387"/>
      <c r="RU10" s="387"/>
      <c r="RV10" s="387"/>
      <c r="RW10" s="387"/>
      <c r="RX10" s="387"/>
      <c r="RY10" s="387"/>
      <c r="RZ10" s="387"/>
      <c r="SA10" s="387"/>
      <c r="SB10" s="387"/>
      <c r="SC10" s="387"/>
      <c r="SD10" s="387"/>
      <c r="SE10" s="387"/>
      <c r="SF10" s="387"/>
      <c r="SG10" s="387"/>
      <c r="SH10" s="387"/>
      <c r="SI10" s="387"/>
      <c r="SJ10" s="387"/>
      <c r="SK10" s="387"/>
      <c r="SL10" s="387"/>
      <c r="SM10" s="387"/>
      <c r="SN10" s="387"/>
      <c r="SO10" s="387"/>
      <c r="SP10" s="387"/>
      <c r="SQ10" s="387"/>
      <c r="SR10" s="387"/>
      <c r="SS10" s="387"/>
      <c r="ST10" s="387"/>
      <c r="SU10" s="387"/>
      <c r="SV10" s="387"/>
      <c r="SW10" s="387"/>
      <c r="SX10" s="387"/>
      <c r="SY10" s="387"/>
      <c r="SZ10" s="387"/>
      <c r="TA10" s="387"/>
      <c r="TB10" s="387"/>
      <c r="TC10" s="387"/>
      <c r="TD10" s="387"/>
      <c r="TE10" s="387"/>
      <c r="TF10" s="387"/>
      <c r="TG10" s="387"/>
      <c r="TH10" s="387"/>
      <c r="TI10" s="387"/>
      <c r="TJ10" s="387"/>
      <c r="TK10" s="387"/>
      <c r="TL10" s="387"/>
      <c r="TM10" s="387"/>
      <c r="TN10" s="387"/>
      <c r="TO10" s="387"/>
      <c r="TP10" s="387"/>
      <c r="TQ10" s="387"/>
      <c r="TR10" s="387"/>
      <c r="TS10" s="387"/>
      <c r="TT10" s="387"/>
      <c r="TU10" s="387"/>
      <c r="TV10" s="387"/>
      <c r="TW10" s="387"/>
      <c r="TX10" s="387"/>
      <c r="TY10" s="387"/>
      <c r="TZ10" s="387"/>
      <c r="UA10" s="387"/>
      <c r="UB10" s="387"/>
      <c r="UC10" s="387"/>
      <c r="UD10" s="387"/>
      <c r="UE10" s="387"/>
      <c r="UF10" s="387"/>
      <c r="UG10" s="387"/>
      <c r="UH10" s="387"/>
      <c r="UI10" s="387"/>
      <c r="UJ10" s="387"/>
      <c r="UK10" s="387"/>
      <c r="UL10" s="387"/>
      <c r="UM10" s="387"/>
      <c r="UN10" s="387"/>
      <c r="UO10" s="387"/>
      <c r="UP10" s="387"/>
      <c r="UQ10" s="387"/>
      <c r="UR10" s="387"/>
      <c r="US10" s="387"/>
      <c r="UT10" s="387"/>
      <c r="UU10" s="387"/>
      <c r="UV10" s="387"/>
      <c r="UW10" s="387"/>
      <c r="UX10" s="387"/>
      <c r="UY10" s="387"/>
      <c r="UZ10" s="387"/>
      <c r="VA10" s="387"/>
      <c r="VB10" s="387"/>
      <c r="VC10" s="387"/>
      <c r="VD10" s="387"/>
      <c r="VE10" s="387"/>
      <c r="VF10" s="387"/>
      <c r="VG10" s="387"/>
      <c r="VH10" s="387"/>
      <c r="VI10" s="387"/>
      <c r="VJ10" s="387"/>
      <c r="VK10" s="387"/>
      <c r="VL10" s="387"/>
      <c r="VM10" s="387"/>
      <c r="VN10" s="387"/>
      <c r="VO10" s="387"/>
      <c r="VP10" s="387"/>
      <c r="VQ10" s="387"/>
      <c r="VR10" s="387"/>
      <c r="VS10" s="387"/>
      <c r="VT10" s="387"/>
      <c r="VU10" s="387"/>
      <c r="VV10" s="387"/>
      <c r="VW10" s="387"/>
      <c r="VX10" s="387"/>
      <c r="VY10" s="387"/>
      <c r="VZ10" s="387"/>
      <c r="WA10" s="387"/>
      <c r="WB10" s="387"/>
      <c r="WC10" s="387"/>
      <c r="WD10" s="387"/>
      <c r="WE10" s="387"/>
      <c r="WF10" s="387"/>
      <c r="WG10" s="387"/>
      <c r="WH10" s="387"/>
      <c r="WI10" s="387"/>
      <c r="WJ10" s="387"/>
      <c r="WK10" s="387"/>
      <c r="WL10" s="387"/>
      <c r="WM10" s="387"/>
      <c r="WN10" s="387"/>
      <c r="WO10" s="387"/>
      <c r="WP10" s="387"/>
      <c r="WQ10" s="387"/>
      <c r="WR10" s="387"/>
      <c r="WS10" s="387"/>
      <c r="WT10" s="387"/>
      <c r="WU10" s="387"/>
      <c r="WV10" s="387"/>
      <c r="WW10" s="387"/>
      <c r="WX10" s="387"/>
      <c r="WY10" s="387"/>
      <c r="WZ10" s="387"/>
      <c r="XA10" s="387"/>
      <c r="XB10" s="387"/>
      <c r="XC10" s="387"/>
      <c r="XD10" s="387"/>
      <c r="XE10" s="387"/>
      <c r="XF10" s="387"/>
      <c r="XG10" s="387"/>
      <c r="XH10" s="387"/>
      <c r="XI10" s="387"/>
      <c r="XJ10" s="387"/>
      <c r="XK10" s="387"/>
      <c r="XL10" s="387"/>
      <c r="XM10" s="387"/>
      <c r="XN10" s="387"/>
      <c r="XO10" s="387"/>
      <c r="XP10" s="387"/>
      <c r="XQ10" s="387"/>
      <c r="XR10" s="387"/>
      <c r="XS10" s="387"/>
      <c r="XT10" s="387"/>
      <c r="XU10" s="387"/>
      <c r="XV10" s="387"/>
      <c r="XW10" s="387"/>
      <c r="XX10" s="387"/>
      <c r="XY10" s="387"/>
      <c r="XZ10" s="387"/>
      <c r="YA10" s="387"/>
      <c r="YB10" s="387"/>
      <c r="YC10" s="387"/>
      <c r="YD10" s="387"/>
      <c r="YE10" s="387"/>
      <c r="YF10" s="387"/>
      <c r="YG10" s="387"/>
      <c r="YH10" s="387"/>
      <c r="YI10" s="387"/>
      <c r="YJ10" s="387"/>
      <c r="YK10" s="387"/>
      <c r="YL10" s="387"/>
      <c r="YM10" s="387"/>
      <c r="YN10" s="387"/>
      <c r="YO10" s="387"/>
      <c r="YP10" s="387"/>
      <c r="YQ10" s="387"/>
      <c r="YR10" s="387"/>
      <c r="YS10" s="387"/>
      <c r="YT10" s="387"/>
      <c r="YU10" s="387"/>
      <c r="YV10" s="387"/>
      <c r="YW10" s="387"/>
      <c r="YX10" s="387"/>
      <c r="YY10" s="387"/>
      <c r="YZ10" s="387"/>
      <c r="ZA10" s="387"/>
      <c r="ZB10" s="387"/>
      <c r="ZC10" s="387"/>
      <c r="ZD10" s="387"/>
      <c r="ZE10" s="387"/>
      <c r="ZF10" s="387"/>
      <c r="ZG10" s="387"/>
      <c r="ZH10" s="387"/>
      <c r="ZI10" s="387"/>
      <c r="ZJ10" s="387"/>
      <c r="ZK10" s="387"/>
      <c r="ZL10" s="387"/>
      <c r="ZM10" s="387"/>
      <c r="ZN10" s="387"/>
      <c r="ZO10" s="387"/>
      <c r="ZP10" s="387"/>
      <c r="ZQ10" s="387"/>
      <c r="ZR10" s="387"/>
      <c r="ZS10" s="387"/>
      <c r="ZT10" s="387"/>
      <c r="ZU10" s="387"/>
      <c r="ZV10" s="387"/>
      <c r="ZW10" s="387"/>
      <c r="ZX10" s="387"/>
      <c r="ZY10" s="387"/>
      <c r="ZZ10" s="387"/>
      <c r="AAA10" s="387"/>
      <c r="AAB10" s="387"/>
      <c r="AAC10" s="387"/>
      <c r="AAD10" s="387"/>
      <c r="AAE10" s="387"/>
      <c r="AAF10" s="387"/>
      <c r="AAG10" s="387"/>
      <c r="AAH10" s="387"/>
      <c r="AAI10" s="387"/>
      <c r="AAJ10" s="387"/>
      <c r="AAK10" s="387"/>
      <c r="AAL10" s="387"/>
      <c r="AAM10" s="387"/>
      <c r="AAN10" s="387"/>
      <c r="AAO10" s="387"/>
      <c r="AAP10" s="387"/>
      <c r="AAQ10" s="387"/>
      <c r="AAR10" s="387"/>
      <c r="AAS10" s="387"/>
      <c r="AAT10" s="387"/>
      <c r="AAU10" s="387"/>
      <c r="AAV10" s="387"/>
      <c r="AAW10" s="387"/>
      <c r="AAX10" s="387"/>
      <c r="AAY10" s="387"/>
      <c r="AAZ10" s="387"/>
      <c r="ABA10" s="387"/>
      <c r="ABB10" s="387"/>
      <c r="ABC10" s="387"/>
      <c r="ABD10" s="387"/>
      <c r="ABE10" s="387"/>
      <c r="ABF10" s="387"/>
      <c r="ABG10" s="387"/>
      <c r="ABH10" s="387"/>
      <c r="ABI10" s="387"/>
      <c r="ABJ10" s="387"/>
      <c r="ABK10" s="387"/>
      <c r="ABL10" s="387"/>
      <c r="ABM10" s="387"/>
      <c r="ABN10" s="387"/>
      <c r="ABO10" s="387"/>
      <c r="ABP10" s="387"/>
      <c r="ABQ10" s="387"/>
      <c r="ABR10" s="387"/>
      <c r="ABS10" s="387"/>
      <c r="ABT10" s="387"/>
      <c r="ABU10" s="387"/>
      <c r="ABV10" s="387"/>
      <c r="ABW10" s="387"/>
      <c r="ABX10" s="387"/>
      <c r="ABY10" s="387"/>
      <c r="ABZ10" s="387"/>
      <c r="ACA10" s="387"/>
      <c r="ACB10" s="387"/>
      <c r="ACC10" s="387"/>
      <c r="ACD10" s="387"/>
      <c r="ACE10" s="387"/>
      <c r="ACF10" s="387"/>
      <c r="ACG10" s="387"/>
      <c r="ACH10" s="387"/>
      <c r="ACI10" s="387"/>
      <c r="ACJ10" s="387"/>
      <c r="ACK10" s="387"/>
      <c r="ACL10" s="387"/>
      <c r="ACM10" s="387"/>
      <c r="ACN10" s="387"/>
      <c r="ACO10" s="387"/>
      <c r="ACP10" s="387"/>
      <c r="ACQ10" s="387"/>
      <c r="ACR10" s="387"/>
      <c r="ACS10" s="387"/>
      <c r="ACT10" s="387"/>
      <c r="ACU10" s="387"/>
      <c r="ACV10" s="387"/>
      <c r="ACW10" s="387"/>
      <c r="ACX10" s="387"/>
      <c r="ACY10" s="387"/>
      <c r="ACZ10" s="387"/>
      <c r="ADA10" s="387"/>
      <c r="ADB10" s="387"/>
      <c r="ADC10" s="387"/>
      <c r="ADD10" s="387"/>
      <c r="ADE10" s="387"/>
      <c r="ADF10" s="387"/>
      <c r="ADG10" s="387"/>
      <c r="ADH10" s="387"/>
      <c r="ADI10" s="387"/>
      <c r="ADJ10" s="387"/>
      <c r="ADK10" s="387"/>
      <c r="ADL10" s="387"/>
      <c r="ADM10" s="387"/>
      <c r="ADN10" s="387"/>
      <c r="ADO10" s="387"/>
      <c r="ADP10" s="387"/>
      <c r="ADQ10" s="387"/>
      <c r="ADR10" s="387"/>
      <c r="ADS10" s="387"/>
      <c r="ADT10" s="387"/>
      <c r="ADU10" s="387"/>
      <c r="ADV10" s="387"/>
      <c r="ADW10" s="387"/>
      <c r="ADX10" s="387"/>
      <c r="ADY10" s="387"/>
      <c r="ADZ10" s="387"/>
      <c r="AEA10" s="387"/>
      <c r="AEB10" s="387"/>
      <c r="AEC10" s="387"/>
      <c r="AED10" s="387"/>
      <c r="AEE10" s="387"/>
      <c r="AEF10" s="387"/>
      <c r="AEG10" s="387"/>
      <c r="AEH10" s="387"/>
      <c r="AEI10" s="387"/>
      <c r="AEJ10" s="387"/>
      <c r="AEK10" s="387"/>
      <c r="AEL10" s="387"/>
      <c r="AEM10" s="387"/>
      <c r="AEN10" s="387"/>
      <c r="AEO10" s="387"/>
      <c r="AEP10" s="387"/>
      <c r="AEQ10" s="387"/>
      <c r="AER10" s="387"/>
      <c r="AES10" s="387"/>
      <c r="AET10" s="387"/>
      <c r="AEU10" s="387"/>
      <c r="AEV10" s="387"/>
      <c r="AEW10" s="387"/>
      <c r="AEX10" s="387"/>
      <c r="AEY10" s="387"/>
      <c r="AEZ10" s="387"/>
      <c r="AFA10" s="387"/>
      <c r="AFB10" s="387"/>
      <c r="AFC10" s="387"/>
      <c r="AFD10" s="387"/>
      <c r="AFE10" s="387"/>
      <c r="AFF10" s="387"/>
      <c r="AFG10" s="387"/>
      <c r="AFH10" s="387"/>
      <c r="AFI10" s="387"/>
      <c r="AFJ10" s="387"/>
      <c r="AFK10" s="387"/>
      <c r="AFL10" s="387"/>
      <c r="AFM10" s="387"/>
      <c r="AFN10" s="387"/>
      <c r="AFO10" s="387"/>
      <c r="AFP10" s="387"/>
      <c r="AFQ10" s="387"/>
      <c r="AFR10" s="387"/>
      <c r="AFS10" s="387"/>
      <c r="AFT10" s="387"/>
      <c r="AFU10" s="387"/>
      <c r="AFV10" s="387"/>
      <c r="AFW10" s="387"/>
      <c r="AFX10" s="387"/>
      <c r="AFY10" s="387"/>
      <c r="AFZ10" s="387"/>
      <c r="AGA10" s="387"/>
      <c r="AGB10" s="387"/>
      <c r="AGC10" s="387"/>
      <c r="AGD10" s="387"/>
      <c r="AGE10" s="387"/>
      <c r="AGF10" s="387"/>
      <c r="AGG10" s="387"/>
      <c r="AGH10" s="387"/>
      <c r="AGI10" s="387"/>
      <c r="AGJ10" s="387"/>
      <c r="AGK10" s="387"/>
      <c r="AGL10" s="387"/>
      <c r="AGM10" s="387"/>
      <c r="AGN10" s="387"/>
      <c r="AGO10" s="387"/>
      <c r="AGP10" s="387"/>
      <c r="AGQ10" s="387"/>
      <c r="AGR10" s="387"/>
      <c r="AGS10" s="387"/>
      <c r="AGT10" s="387"/>
      <c r="AGU10" s="387"/>
      <c r="AGV10" s="387"/>
      <c r="AGW10" s="387"/>
      <c r="AGX10" s="387"/>
      <c r="AGY10" s="387"/>
      <c r="AGZ10" s="387"/>
      <c r="AHA10" s="387"/>
      <c r="AHB10" s="387"/>
      <c r="AHC10" s="387"/>
      <c r="AHD10" s="387"/>
      <c r="AHE10" s="387"/>
      <c r="AHF10" s="387"/>
      <c r="AHG10" s="387"/>
      <c r="AHH10" s="387"/>
      <c r="AHI10" s="387"/>
      <c r="AHJ10" s="387"/>
      <c r="AHK10" s="387"/>
      <c r="AHL10" s="387"/>
      <c r="AHM10" s="387"/>
      <c r="AHN10" s="387"/>
      <c r="AHO10" s="387"/>
      <c r="AHP10" s="387"/>
      <c r="AHQ10" s="387"/>
      <c r="AHR10" s="387"/>
      <c r="AHS10" s="387"/>
      <c r="AHT10" s="387"/>
      <c r="AHU10" s="387"/>
      <c r="AHV10" s="387"/>
      <c r="AHW10" s="387"/>
      <c r="AHX10" s="387"/>
      <c r="AHY10" s="387"/>
      <c r="AHZ10" s="387"/>
      <c r="AIA10" s="387"/>
      <c r="AIB10" s="387"/>
      <c r="AIC10" s="387"/>
      <c r="AID10" s="387"/>
      <c r="AIE10" s="387"/>
      <c r="AIF10" s="387"/>
      <c r="AIG10" s="387"/>
      <c r="AIH10" s="387"/>
      <c r="AII10" s="387"/>
      <c r="AIJ10" s="387"/>
      <c r="AIK10" s="387"/>
      <c r="AIL10" s="387"/>
      <c r="AIM10" s="387"/>
      <c r="AIN10" s="387"/>
      <c r="AIO10" s="387"/>
      <c r="AIP10" s="387"/>
      <c r="AIQ10" s="387"/>
      <c r="AIR10" s="387"/>
      <c r="AIS10" s="387"/>
      <c r="AIT10" s="387"/>
      <c r="AIU10" s="387"/>
      <c r="AIV10" s="387"/>
      <c r="AIW10" s="387"/>
      <c r="AIX10" s="387"/>
      <c r="AIY10" s="387"/>
      <c r="AIZ10" s="387"/>
      <c r="AJA10" s="387"/>
      <c r="AJB10" s="387"/>
      <c r="AJC10" s="387"/>
      <c r="AJD10" s="387"/>
      <c r="AJE10" s="387"/>
      <c r="AJF10" s="387"/>
      <c r="AJG10" s="387"/>
      <c r="AJH10" s="387"/>
      <c r="AJI10" s="387"/>
      <c r="AJJ10" s="387"/>
      <c r="AJK10" s="387"/>
      <c r="AJL10" s="387"/>
      <c r="AJM10" s="387"/>
      <c r="AJN10" s="387"/>
      <c r="AJO10" s="387"/>
      <c r="AJP10" s="387"/>
      <c r="AJQ10" s="387"/>
      <c r="AJR10" s="387"/>
      <c r="AJS10" s="387"/>
      <c r="AJT10" s="387"/>
      <c r="AJU10" s="387"/>
      <c r="AJV10" s="387"/>
      <c r="AJW10" s="387"/>
      <c r="AJX10" s="387"/>
      <c r="AJY10" s="387"/>
      <c r="AJZ10" s="387"/>
      <c r="AKA10" s="387"/>
      <c r="AKB10" s="387"/>
      <c r="AKC10" s="387"/>
      <c r="AKD10" s="387"/>
      <c r="AKE10" s="387"/>
      <c r="AKF10" s="387"/>
      <c r="AKG10" s="387"/>
      <c r="AKH10" s="387"/>
      <c r="AKI10" s="387"/>
      <c r="AKJ10" s="387"/>
      <c r="AKK10" s="387"/>
      <c r="AKL10" s="387"/>
      <c r="AKM10" s="387"/>
      <c r="AKN10" s="387"/>
      <c r="AKO10" s="387"/>
      <c r="AKP10" s="387"/>
      <c r="AKQ10" s="387"/>
      <c r="AKR10" s="387"/>
      <c r="AKS10" s="387"/>
      <c r="AKT10" s="387"/>
      <c r="AKU10" s="387"/>
      <c r="AKV10" s="387"/>
      <c r="AKW10" s="387"/>
      <c r="AKX10" s="387"/>
      <c r="AKY10" s="387"/>
      <c r="AKZ10" s="387"/>
      <c r="ALA10" s="387"/>
      <c r="ALB10" s="387"/>
      <c r="ALC10" s="387"/>
      <c r="ALD10" s="387"/>
      <c r="ALE10" s="387"/>
      <c r="ALF10" s="387"/>
      <c r="ALG10" s="387"/>
      <c r="ALH10" s="387"/>
      <c r="ALI10" s="387"/>
      <c r="ALJ10" s="387"/>
      <c r="ALK10" s="387"/>
      <c r="ALL10" s="387"/>
      <c r="ALM10" s="387"/>
      <c r="ALN10" s="387"/>
      <c r="ALO10" s="387"/>
      <c r="ALP10" s="387"/>
      <c r="ALQ10" s="387"/>
      <c r="ALR10" s="387"/>
      <c r="ALS10" s="387"/>
      <c r="ALT10" s="387"/>
      <c r="ALU10" s="387"/>
      <c r="ALV10" s="387"/>
      <c r="ALW10" s="387"/>
      <c r="ALX10" s="387"/>
      <c r="ALY10" s="387"/>
      <c r="ALZ10" s="387"/>
      <c r="AMA10" s="387"/>
      <c r="AMB10" s="387"/>
      <c r="AMC10" s="387"/>
      <c r="AMD10" s="387"/>
      <c r="AME10" s="387"/>
      <c r="AMF10" s="387"/>
      <c r="AMG10" s="387"/>
      <c r="AMH10" s="387"/>
      <c r="AMI10" s="387"/>
      <c r="AMJ10" s="387"/>
    </row>
    <row r="11" spans="1:1024" ht="34.5" customHeight="1">
      <c r="A11" s="387"/>
      <c r="B11" s="387"/>
      <c r="C11" s="387"/>
      <c r="D11" s="436"/>
      <c r="E11" s="439"/>
      <c r="F11" s="439"/>
      <c r="G11" s="439"/>
      <c r="H11" s="439"/>
      <c r="I11" s="439"/>
      <c r="J11" s="439"/>
      <c r="K11" s="439"/>
      <c r="L11" s="439"/>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c r="UR11" s="387"/>
      <c r="US11" s="387"/>
      <c r="UT11" s="387"/>
      <c r="UU11" s="387"/>
      <c r="UV11" s="387"/>
      <c r="UW11" s="387"/>
      <c r="UX11" s="387"/>
      <c r="UY11" s="387"/>
      <c r="UZ11" s="387"/>
      <c r="VA11" s="387"/>
      <c r="VB11" s="387"/>
      <c r="VC11" s="387"/>
      <c r="VD11" s="387"/>
      <c r="VE11" s="387"/>
      <c r="VF11" s="387"/>
      <c r="VG11" s="387"/>
      <c r="VH11" s="387"/>
      <c r="VI11" s="387"/>
      <c r="VJ11" s="387"/>
      <c r="VK11" s="387"/>
      <c r="VL11" s="387"/>
      <c r="VM11" s="387"/>
      <c r="VN11" s="387"/>
      <c r="VO11" s="387"/>
      <c r="VP11" s="387"/>
      <c r="VQ11" s="387"/>
      <c r="VR11" s="387"/>
      <c r="VS11" s="387"/>
      <c r="VT11" s="387"/>
      <c r="VU11" s="387"/>
      <c r="VV11" s="387"/>
      <c r="VW11" s="387"/>
      <c r="VX11" s="387"/>
      <c r="VY11" s="387"/>
      <c r="VZ11" s="387"/>
      <c r="WA11" s="387"/>
      <c r="WB11" s="387"/>
      <c r="WC11" s="387"/>
      <c r="WD11" s="387"/>
      <c r="WE11" s="387"/>
      <c r="WF11" s="387"/>
      <c r="WG11" s="387"/>
      <c r="WH11" s="387"/>
      <c r="WI11" s="387"/>
      <c r="WJ11" s="387"/>
      <c r="WK11" s="387"/>
      <c r="WL11" s="387"/>
      <c r="WM11" s="387"/>
      <c r="WN11" s="387"/>
      <c r="WO11" s="387"/>
      <c r="WP11" s="387"/>
      <c r="WQ11" s="387"/>
      <c r="WR11" s="387"/>
      <c r="WS11" s="387"/>
      <c r="WT11" s="387"/>
      <c r="WU11" s="387"/>
      <c r="WV11" s="387"/>
      <c r="WW11" s="387"/>
      <c r="WX11" s="387"/>
      <c r="WY11" s="387"/>
      <c r="WZ11" s="387"/>
      <c r="XA11" s="387"/>
      <c r="XB11" s="387"/>
      <c r="XC11" s="387"/>
      <c r="XD11" s="387"/>
      <c r="XE11" s="387"/>
      <c r="XF11" s="387"/>
      <c r="XG11" s="387"/>
      <c r="XH11" s="387"/>
      <c r="XI11" s="387"/>
      <c r="XJ11" s="387"/>
      <c r="XK11" s="387"/>
      <c r="XL11" s="387"/>
      <c r="XM11" s="387"/>
      <c r="XN11" s="387"/>
      <c r="XO11" s="387"/>
      <c r="XP11" s="387"/>
      <c r="XQ11" s="387"/>
      <c r="XR11" s="387"/>
      <c r="XS11" s="387"/>
      <c r="XT11" s="387"/>
      <c r="XU11" s="387"/>
      <c r="XV11" s="387"/>
      <c r="XW11" s="387"/>
      <c r="XX11" s="387"/>
      <c r="XY11" s="387"/>
      <c r="XZ11" s="387"/>
      <c r="YA11" s="387"/>
      <c r="YB11" s="387"/>
      <c r="YC11" s="387"/>
      <c r="YD11" s="387"/>
      <c r="YE11" s="387"/>
      <c r="YF11" s="387"/>
      <c r="YG11" s="387"/>
      <c r="YH11" s="387"/>
      <c r="YI11" s="387"/>
      <c r="YJ11" s="387"/>
      <c r="YK11" s="387"/>
      <c r="YL11" s="387"/>
      <c r="YM11" s="387"/>
      <c r="YN11" s="387"/>
      <c r="YO11" s="387"/>
      <c r="YP11" s="387"/>
      <c r="YQ11" s="387"/>
      <c r="YR11" s="387"/>
      <c r="YS11" s="387"/>
      <c r="YT11" s="387"/>
      <c r="YU11" s="387"/>
      <c r="YV11" s="387"/>
      <c r="YW11" s="387"/>
      <c r="YX11" s="387"/>
      <c r="YY11" s="387"/>
      <c r="YZ11" s="387"/>
      <c r="ZA11" s="387"/>
      <c r="ZB11" s="387"/>
      <c r="ZC11" s="387"/>
      <c r="ZD11" s="387"/>
      <c r="ZE11" s="387"/>
      <c r="ZF11" s="387"/>
      <c r="ZG11" s="387"/>
      <c r="ZH11" s="387"/>
      <c r="ZI11" s="387"/>
      <c r="ZJ11" s="387"/>
      <c r="ZK11" s="387"/>
      <c r="ZL11" s="387"/>
      <c r="ZM11" s="387"/>
      <c r="ZN11" s="387"/>
      <c r="ZO11" s="387"/>
      <c r="ZP11" s="387"/>
      <c r="ZQ11" s="387"/>
      <c r="ZR11" s="387"/>
      <c r="ZS11" s="387"/>
      <c r="ZT11" s="387"/>
      <c r="ZU11" s="387"/>
      <c r="ZV11" s="387"/>
      <c r="ZW11" s="387"/>
      <c r="ZX11" s="387"/>
      <c r="ZY11" s="387"/>
      <c r="ZZ11" s="387"/>
      <c r="AAA11" s="387"/>
      <c r="AAB11" s="387"/>
      <c r="AAC11" s="387"/>
      <c r="AAD11" s="387"/>
      <c r="AAE11" s="387"/>
      <c r="AAF11" s="387"/>
      <c r="AAG11" s="387"/>
      <c r="AAH11" s="387"/>
      <c r="AAI11" s="387"/>
      <c r="AAJ11" s="387"/>
      <c r="AAK11" s="387"/>
      <c r="AAL11" s="387"/>
      <c r="AAM11" s="387"/>
      <c r="AAN11" s="387"/>
      <c r="AAO11" s="387"/>
      <c r="AAP11" s="387"/>
      <c r="AAQ11" s="387"/>
      <c r="AAR11" s="387"/>
      <c r="AAS11" s="387"/>
      <c r="AAT11" s="387"/>
      <c r="AAU11" s="387"/>
      <c r="AAV11" s="387"/>
      <c r="AAW11" s="387"/>
      <c r="AAX11" s="387"/>
      <c r="AAY11" s="387"/>
      <c r="AAZ11" s="387"/>
      <c r="ABA11" s="387"/>
      <c r="ABB11" s="387"/>
      <c r="ABC11" s="387"/>
      <c r="ABD11" s="387"/>
      <c r="ABE11" s="387"/>
      <c r="ABF11" s="387"/>
      <c r="ABG11" s="387"/>
      <c r="ABH11" s="387"/>
      <c r="ABI11" s="387"/>
      <c r="ABJ11" s="387"/>
      <c r="ABK11" s="387"/>
      <c r="ABL11" s="387"/>
      <c r="ABM11" s="387"/>
      <c r="ABN11" s="387"/>
      <c r="ABO11" s="387"/>
      <c r="ABP11" s="387"/>
      <c r="ABQ11" s="387"/>
      <c r="ABR11" s="387"/>
      <c r="ABS11" s="387"/>
      <c r="ABT11" s="387"/>
      <c r="ABU11" s="387"/>
      <c r="ABV11" s="387"/>
      <c r="ABW11" s="387"/>
      <c r="ABX11" s="387"/>
      <c r="ABY11" s="387"/>
      <c r="ABZ11" s="387"/>
      <c r="ACA11" s="387"/>
      <c r="ACB11" s="387"/>
      <c r="ACC11" s="387"/>
      <c r="ACD11" s="387"/>
      <c r="ACE11" s="387"/>
      <c r="ACF11" s="387"/>
      <c r="ACG11" s="387"/>
      <c r="ACH11" s="387"/>
      <c r="ACI11" s="387"/>
      <c r="ACJ11" s="387"/>
      <c r="ACK11" s="387"/>
      <c r="ACL11" s="387"/>
      <c r="ACM11" s="387"/>
      <c r="ACN11" s="387"/>
      <c r="ACO11" s="387"/>
      <c r="ACP11" s="387"/>
      <c r="ACQ11" s="387"/>
      <c r="ACR11" s="387"/>
      <c r="ACS11" s="387"/>
      <c r="ACT11" s="387"/>
      <c r="ACU11" s="387"/>
      <c r="ACV11" s="387"/>
      <c r="ACW11" s="387"/>
      <c r="ACX11" s="387"/>
      <c r="ACY11" s="387"/>
      <c r="ACZ11" s="387"/>
      <c r="ADA11" s="387"/>
      <c r="ADB11" s="387"/>
      <c r="ADC11" s="387"/>
      <c r="ADD11" s="387"/>
      <c r="ADE11" s="387"/>
      <c r="ADF11" s="387"/>
      <c r="ADG11" s="387"/>
      <c r="ADH11" s="387"/>
      <c r="ADI11" s="387"/>
      <c r="ADJ11" s="387"/>
      <c r="ADK11" s="387"/>
      <c r="ADL11" s="387"/>
      <c r="ADM11" s="387"/>
      <c r="ADN11" s="387"/>
      <c r="ADO11" s="387"/>
      <c r="ADP11" s="387"/>
      <c r="ADQ11" s="387"/>
      <c r="ADR11" s="387"/>
      <c r="ADS11" s="387"/>
      <c r="ADT11" s="387"/>
      <c r="ADU11" s="387"/>
      <c r="ADV11" s="387"/>
      <c r="ADW11" s="387"/>
      <c r="ADX11" s="387"/>
      <c r="ADY11" s="387"/>
      <c r="ADZ11" s="387"/>
      <c r="AEA11" s="387"/>
      <c r="AEB11" s="387"/>
      <c r="AEC11" s="387"/>
      <c r="AED11" s="387"/>
      <c r="AEE11" s="387"/>
      <c r="AEF11" s="387"/>
      <c r="AEG11" s="387"/>
      <c r="AEH11" s="387"/>
      <c r="AEI11" s="387"/>
      <c r="AEJ11" s="387"/>
      <c r="AEK11" s="387"/>
      <c r="AEL11" s="387"/>
      <c r="AEM11" s="387"/>
      <c r="AEN11" s="387"/>
      <c r="AEO11" s="387"/>
      <c r="AEP11" s="387"/>
      <c r="AEQ11" s="387"/>
      <c r="AER11" s="387"/>
      <c r="AES11" s="387"/>
      <c r="AET11" s="387"/>
      <c r="AEU11" s="387"/>
      <c r="AEV11" s="387"/>
      <c r="AEW11" s="387"/>
      <c r="AEX11" s="387"/>
      <c r="AEY11" s="387"/>
      <c r="AEZ11" s="387"/>
      <c r="AFA11" s="387"/>
      <c r="AFB11" s="387"/>
      <c r="AFC11" s="387"/>
      <c r="AFD11" s="387"/>
      <c r="AFE11" s="387"/>
      <c r="AFF11" s="387"/>
      <c r="AFG11" s="387"/>
      <c r="AFH11" s="387"/>
      <c r="AFI11" s="387"/>
      <c r="AFJ11" s="387"/>
      <c r="AFK11" s="387"/>
      <c r="AFL11" s="387"/>
      <c r="AFM11" s="387"/>
      <c r="AFN11" s="387"/>
      <c r="AFO11" s="387"/>
      <c r="AFP11" s="387"/>
      <c r="AFQ11" s="387"/>
      <c r="AFR11" s="387"/>
      <c r="AFS11" s="387"/>
      <c r="AFT11" s="387"/>
      <c r="AFU11" s="387"/>
      <c r="AFV11" s="387"/>
      <c r="AFW11" s="387"/>
      <c r="AFX11" s="387"/>
      <c r="AFY11" s="387"/>
      <c r="AFZ11" s="387"/>
      <c r="AGA11" s="387"/>
      <c r="AGB11" s="387"/>
      <c r="AGC11" s="387"/>
      <c r="AGD11" s="387"/>
      <c r="AGE11" s="387"/>
      <c r="AGF11" s="387"/>
      <c r="AGG11" s="387"/>
      <c r="AGH11" s="387"/>
      <c r="AGI11" s="387"/>
      <c r="AGJ11" s="387"/>
      <c r="AGK11" s="387"/>
      <c r="AGL11" s="387"/>
      <c r="AGM11" s="387"/>
      <c r="AGN11" s="387"/>
      <c r="AGO11" s="387"/>
      <c r="AGP11" s="387"/>
      <c r="AGQ11" s="387"/>
      <c r="AGR11" s="387"/>
      <c r="AGS11" s="387"/>
      <c r="AGT11" s="387"/>
      <c r="AGU11" s="387"/>
      <c r="AGV11" s="387"/>
      <c r="AGW11" s="387"/>
      <c r="AGX11" s="387"/>
      <c r="AGY11" s="387"/>
      <c r="AGZ11" s="387"/>
      <c r="AHA11" s="387"/>
      <c r="AHB11" s="387"/>
      <c r="AHC11" s="387"/>
      <c r="AHD11" s="387"/>
      <c r="AHE11" s="387"/>
      <c r="AHF11" s="387"/>
      <c r="AHG11" s="387"/>
      <c r="AHH11" s="387"/>
      <c r="AHI11" s="387"/>
      <c r="AHJ11" s="387"/>
      <c r="AHK11" s="387"/>
      <c r="AHL11" s="387"/>
      <c r="AHM11" s="387"/>
      <c r="AHN11" s="387"/>
      <c r="AHO11" s="387"/>
      <c r="AHP11" s="387"/>
      <c r="AHQ11" s="387"/>
      <c r="AHR11" s="387"/>
      <c r="AHS11" s="387"/>
      <c r="AHT11" s="387"/>
      <c r="AHU11" s="387"/>
      <c r="AHV11" s="387"/>
      <c r="AHW11" s="387"/>
      <c r="AHX11" s="387"/>
      <c r="AHY11" s="387"/>
      <c r="AHZ11" s="387"/>
      <c r="AIA11" s="387"/>
      <c r="AIB11" s="387"/>
      <c r="AIC11" s="387"/>
      <c r="AID11" s="387"/>
      <c r="AIE11" s="387"/>
      <c r="AIF11" s="387"/>
      <c r="AIG11" s="387"/>
      <c r="AIH11" s="387"/>
      <c r="AII11" s="387"/>
      <c r="AIJ11" s="387"/>
      <c r="AIK11" s="387"/>
      <c r="AIL11" s="387"/>
      <c r="AIM11" s="387"/>
      <c r="AIN11" s="387"/>
      <c r="AIO11" s="387"/>
      <c r="AIP11" s="387"/>
      <c r="AIQ11" s="387"/>
      <c r="AIR11" s="387"/>
      <c r="AIS11" s="387"/>
      <c r="AIT11" s="387"/>
      <c r="AIU11" s="387"/>
      <c r="AIV11" s="387"/>
      <c r="AIW11" s="387"/>
      <c r="AIX11" s="387"/>
      <c r="AIY11" s="387"/>
      <c r="AIZ11" s="387"/>
      <c r="AJA11" s="387"/>
      <c r="AJB11" s="387"/>
      <c r="AJC11" s="387"/>
      <c r="AJD11" s="387"/>
      <c r="AJE11" s="387"/>
      <c r="AJF11" s="387"/>
      <c r="AJG11" s="387"/>
      <c r="AJH11" s="387"/>
      <c r="AJI11" s="387"/>
      <c r="AJJ11" s="387"/>
      <c r="AJK11" s="387"/>
      <c r="AJL11" s="387"/>
      <c r="AJM11" s="387"/>
      <c r="AJN11" s="387"/>
      <c r="AJO11" s="387"/>
      <c r="AJP11" s="387"/>
      <c r="AJQ11" s="387"/>
      <c r="AJR11" s="387"/>
      <c r="AJS11" s="387"/>
      <c r="AJT11" s="387"/>
      <c r="AJU11" s="387"/>
      <c r="AJV11" s="387"/>
      <c r="AJW11" s="387"/>
      <c r="AJX11" s="387"/>
      <c r="AJY11" s="387"/>
      <c r="AJZ11" s="387"/>
      <c r="AKA11" s="387"/>
      <c r="AKB11" s="387"/>
      <c r="AKC11" s="387"/>
      <c r="AKD11" s="387"/>
      <c r="AKE11" s="387"/>
      <c r="AKF11" s="387"/>
      <c r="AKG11" s="387"/>
      <c r="AKH11" s="387"/>
      <c r="AKI11" s="387"/>
      <c r="AKJ11" s="387"/>
      <c r="AKK11" s="387"/>
      <c r="AKL11" s="387"/>
      <c r="AKM11" s="387"/>
      <c r="AKN11" s="387"/>
      <c r="AKO11" s="387"/>
      <c r="AKP11" s="387"/>
      <c r="AKQ11" s="387"/>
      <c r="AKR11" s="387"/>
      <c r="AKS11" s="387"/>
      <c r="AKT11" s="387"/>
      <c r="AKU11" s="387"/>
      <c r="AKV11" s="387"/>
      <c r="AKW11" s="387"/>
      <c r="AKX11" s="387"/>
      <c r="AKY11" s="387"/>
      <c r="AKZ11" s="387"/>
      <c r="ALA11" s="387"/>
      <c r="ALB11" s="387"/>
      <c r="ALC11" s="387"/>
      <c r="ALD11" s="387"/>
      <c r="ALE11" s="387"/>
      <c r="ALF11" s="387"/>
      <c r="ALG11" s="387"/>
      <c r="ALH11" s="387"/>
      <c r="ALI11" s="387"/>
      <c r="ALJ11" s="387"/>
      <c r="ALK11" s="387"/>
      <c r="ALL11" s="387"/>
      <c r="ALM11" s="387"/>
      <c r="ALN11" s="387"/>
      <c r="ALO11" s="387"/>
      <c r="ALP11" s="387"/>
      <c r="ALQ11" s="387"/>
      <c r="ALR11" s="387"/>
      <c r="ALS11" s="387"/>
      <c r="ALT11" s="387"/>
      <c r="ALU11" s="387"/>
      <c r="ALV11" s="387"/>
      <c r="ALW11" s="387"/>
      <c r="ALX11" s="387"/>
      <c r="ALY11" s="387"/>
      <c r="ALZ11" s="387"/>
      <c r="AMA11" s="387"/>
      <c r="AMB11" s="387"/>
      <c r="AMC11" s="387"/>
      <c r="AMD11" s="387"/>
      <c r="AME11" s="387"/>
      <c r="AMF11" s="387"/>
      <c r="AMG11" s="387"/>
      <c r="AMH11" s="387"/>
      <c r="AMI11" s="387"/>
      <c r="AMJ11" s="387"/>
    </row>
    <row r="12" spans="1:1024" ht="27.75" customHeight="1">
      <c r="A12" s="440"/>
      <c r="B12" s="440"/>
      <c r="C12" s="440"/>
      <c r="D12" s="440"/>
      <c r="E12" s="440"/>
      <c r="F12" s="440"/>
      <c r="G12" s="440"/>
      <c r="H12" s="440"/>
      <c r="I12" s="440"/>
      <c r="J12" s="440"/>
      <c r="K12" s="440"/>
      <c r="L12" s="440"/>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c r="UR12" s="387"/>
      <c r="US12" s="387"/>
      <c r="UT12" s="387"/>
      <c r="UU12" s="387"/>
      <c r="UV12" s="387"/>
      <c r="UW12" s="387"/>
      <c r="UX12" s="387"/>
      <c r="UY12" s="387"/>
      <c r="UZ12" s="387"/>
      <c r="VA12" s="387"/>
      <c r="VB12" s="387"/>
      <c r="VC12" s="387"/>
      <c r="VD12" s="387"/>
      <c r="VE12" s="387"/>
      <c r="VF12" s="387"/>
      <c r="VG12" s="387"/>
      <c r="VH12" s="387"/>
      <c r="VI12" s="387"/>
      <c r="VJ12" s="387"/>
      <c r="VK12" s="387"/>
      <c r="VL12" s="387"/>
      <c r="VM12" s="387"/>
      <c r="VN12" s="387"/>
      <c r="VO12" s="387"/>
      <c r="VP12" s="387"/>
      <c r="VQ12" s="387"/>
      <c r="VR12" s="387"/>
      <c r="VS12" s="387"/>
      <c r="VT12" s="387"/>
      <c r="VU12" s="387"/>
      <c r="VV12" s="387"/>
      <c r="VW12" s="387"/>
      <c r="VX12" s="387"/>
      <c r="VY12" s="387"/>
      <c r="VZ12" s="387"/>
      <c r="WA12" s="387"/>
      <c r="WB12" s="387"/>
      <c r="WC12" s="387"/>
      <c r="WD12" s="387"/>
      <c r="WE12" s="387"/>
      <c r="WF12" s="387"/>
      <c r="WG12" s="387"/>
      <c r="WH12" s="387"/>
      <c r="WI12" s="387"/>
      <c r="WJ12" s="387"/>
      <c r="WK12" s="387"/>
      <c r="WL12" s="387"/>
      <c r="WM12" s="387"/>
      <c r="WN12" s="387"/>
      <c r="WO12" s="387"/>
      <c r="WP12" s="387"/>
      <c r="WQ12" s="387"/>
      <c r="WR12" s="387"/>
      <c r="WS12" s="387"/>
      <c r="WT12" s="387"/>
      <c r="WU12" s="387"/>
      <c r="WV12" s="387"/>
      <c r="WW12" s="387"/>
      <c r="WX12" s="387"/>
      <c r="WY12" s="387"/>
      <c r="WZ12" s="387"/>
      <c r="XA12" s="387"/>
      <c r="XB12" s="387"/>
      <c r="XC12" s="387"/>
      <c r="XD12" s="387"/>
      <c r="XE12" s="387"/>
      <c r="XF12" s="387"/>
      <c r="XG12" s="387"/>
      <c r="XH12" s="387"/>
      <c r="XI12" s="387"/>
      <c r="XJ12" s="387"/>
      <c r="XK12" s="387"/>
      <c r="XL12" s="387"/>
      <c r="XM12" s="387"/>
      <c r="XN12" s="387"/>
      <c r="XO12" s="387"/>
      <c r="XP12" s="387"/>
      <c r="XQ12" s="387"/>
      <c r="XR12" s="387"/>
      <c r="XS12" s="387"/>
      <c r="XT12" s="387"/>
      <c r="XU12" s="387"/>
      <c r="XV12" s="387"/>
      <c r="XW12" s="387"/>
      <c r="XX12" s="387"/>
      <c r="XY12" s="387"/>
      <c r="XZ12" s="387"/>
      <c r="YA12" s="387"/>
      <c r="YB12" s="387"/>
      <c r="YC12" s="387"/>
      <c r="YD12" s="387"/>
      <c r="YE12" s="387"/>
      <c r="YF12" s="387"/>
      <c r="YG12" s="387"/>
      <c r="YH12" s="387"/>
      <c r="YI12" s="387"/>
      <c r="YJ12" s="387"/>
      <c r="YK12" s="387"/>
      <c r="YL12" s="387"/>
      <c r="YM12" s="387"/>
      <c r="YN12" s="387"/>
      <c r="YO12" s="387"/>
      <c r="YP12" s="387"/>
      <c r="YQ12" s="387"/>
      <c r="YR12" s="387"/>
      <c r="YS12" s="387"/>
      <c r="YT12" s="387"/>
      <c r="YU12" s="387"/>
      <c r="YV12" s="387"/>
      <c r="YW12" s="387"/>
      <c r="YX12" s="387"/>
      <c r="YY12" s="387"/>
      <c r="YZ12" s="387"/>
      <c r="ZA12" s="387"/>
      <c r="ZB12" s="387"/>
      <c r="ZC12" s="387"/>
      <c r="ZD12" s="387"/>
      <c r="ZE12" s="387"/>
      <c r="ZF12" s="387"/>
      <c r="ZG12" s="387"/>
      <c r="ZH12" s="387"/>
      <c r="ZI12" s="387"/>
      <c r="ZJ12" s="387"/>
      <c r="ZK12" s="387"/>
      <c r="ZL12" s="387"/>
      <c r="ZM12" s="387"/>
      <c r="ZN12" s="387"/>
      <c r="ZO12" s="387"/>
      <c r="ZP12" s="387"/>
      <c r="ZQ12" s="387"/>
      <c r="ZR12" s="387"/>
      <c r="ZS12" s="387"/>
      <c r="ZT12" s="387"/>
      <c r="ZU12" s="387"/>
      <c r="ZV12" s="387"/>
      <c r="ZW12" s="387"/>
      <c r="ZX12" s="387"/>
      <c r="ZY12" s="387"/>
      <c r="ZZ12" s="387"/>
      <c r="AAA12" s="387"/>
      <c r="AAB12" s="387"/>
      <c r="AAC12" s="387"/>
      <c r="AAD12" s="387"/>
      <c r="AAE12" s="387"/>
      <c r="AAF12" s="387"/>
      <c r="AAG12" s="387"/>
      <c r="AAH12" s="387"/>
      <c r="AAI12" s="387"/>
      <c r="AAJ12" s="387"/>
      <c r="AAK12" s="387"/>
      <c r="AAL12" s="387"/>
      <c r="AAM12" s="387"/>
      <c r="AAN12" s="387"/>
      <c r="AAO12" s="387"/>
      <c r="AAP12" s="387"/>
      <c r="AAQ12" s="387"/>
      <c r="AAR12" s="387"/>
      <c r="AAS12" s="387"/>
      <c r="AAT12" s="387"/>
      <c r="AAU12" s="387"/>
      <c r="AAV12" s="387"/>
      <c r="AAW12" s="387"/>
      <c r="AAX12" s="387"/>
      <c r="AAY12" s="387"/>
      <c r="AAZ12" s="387"/>
      <c r="ABA12" s="387"/>
      <c r="ABB12" s="387"/>
      <c r="ABC12" s="387"/>
      <c r="ABD12" s="387"/>
      <c r="ABE12" s="387"/>
      <c r="ABF12" s="387"/>
      <c r="ABG12" s="387"/>
      <c r="ABH12" s="387"/>
      <c r="ABI12" s="387"/>
      <c r="ABJ12" s="387"/>
      <c r="ABK12" s="387"/>
      <c r="ABL12" s="387"/>
      <c r="ABM12" s="387"/>
      <c r="ABN12" s="387"/>
      <c r="ABO12" s="387"/>
      <c r="ABP12" s="387"/>
      <c r="ABQ12" s="387"/>
      <c r="ABR12" s="387"/>
      <c r="ABS12" s="387"/>
      <c r="ABT12" s="387"/>
      <c r="ABU12" s="387"/>
      <c r="ABV12" s="387"/>
      <c r="ABW12" s="387"/>
      <c r="ABX12" s="387"/>
      <c r="ABY12" s="387"/>
      <c r="ABZ12" s="387"/>
      <c r="ACA12" s="387"/>
      <c r="ACB12" s="387"/>
      <c r="ACC12" s="387"/>
      <c r="ACD12" s="387"/>
      <c r="ACE12" s="387"/>
      <c r="ACF12" s="387"/>
      <c r="ACG12" s="387"/>
      <c r="ACH12" s="387"/>
      <c r="ACI12" s="387"/>
      <c r="ACJ12" s="387"/>
      <c r="ACK12" s="387"/>
      <c r="ACL12" s="387"/>
      <c r="ACM12" s="387"/>
      <c r="ACN12" s="387"/>
      <c r="ACO12" s="387"/>
      <c r="ACP12" s="387"/>
      <c r="ACQ12" s="387"/>
      <c r="ACR12" s="387"/>
      <c r="ACS12" s="387"/>
      <c r="ACT12" s="387"/>
      <c r="ACU12" s="387"/>
      <c r="ACV12" s="387"/>
      <c r="ACW12" s="387"/>
      <c r="ACX12" s="387"/>
      <c r="ACY12" s="387"/>
      <c r="ACZ12" s="387"/>
      <c r="ADA12" s="387"/>
      <c r="ADB12" s="387"/>
      <c r="ADC12" s="387"/>
      <c r="ADD12" s="387"/>
      <c r="ADE12" s="387"/>
      <c r="ADF12" s="387"/>
      <c r="ADG12" s="387"/>
      <c r="ADH12" s="387"/>
      <c r="ADI12" s="387"/>
      <c r="ADJ12" s="387"/>
      <c r="ADK12" s="387"/>
      <c r="ADL12" s="387"/>
      <c r="ADM12" s="387"/>
      <c r="ADN12" s="387"/>
      <c r="ADO12" s="387"/>
      <c r="ADP12" s="387"/>
      <c r="ADQ12" s="387"/>
      <c r="ADR12" s="387"/>
      <c r="ADS12" s="387"/>
      <c r="ADT12" s="387"/>
      <c r="ADU12" s="387"/>
      <c r="ADV12" s="387"/>
      <c r="ADW12" s="387"/>
      <c r="ADX12" s="387"/>
      <c r="ADY12" s="387"/>
      <c r="ADZ12" s="387"/>
      <c r="AEA12" s="387"/>
      <c r="AEB12" s="387"/>
      <c r="AEC12" s="387"/>
      <c r="AED12" s="387"/>
      <c r="AEE12" s="387"/>
      <c r="AEF12" s="387"/>
      <c r="AEG12" s="387"/>
      <c r="AEH12" s="387"/>
      <c r="AEI12" s="387"/>
      <c r="AEJ12" s="387"/>
      <c r="AEK12" s="387"/>
      <c r="AEL12" s="387"/>
      <c r="AEM12" s="387"/>
      <c r="AEN12" s="387"/>
      <c r="AEO12" s="387"/>
      <c r="AEP12" s="387"/>
      <c r="AEQ12" s="387"/>
      <c r="AER12" s="387"/>
      <c r="AES12" s="387"/>
      <c r="AET12" s="387"/>
      <c r="AEU12" s="387"/>
      <c r="AEV12" s="387"/>
      <c r="AEW12" s="387"/>
      <c r="AEX12" s="387"/>
      <c r="AEY12" s="387"/>
      <c r="AEZ12" s="387"/>
      <c r="AFA12" s="387"/>
      <c r="AFB12" s="387"/>
      <c r="AFC12" s="387"/>
      <c r="AFD12" s="387"/>
      <c r="AFE12" s="387"/>
      <c r="AFF12" s="387"/>
      <c r="AFG12" s="387"/>
      <c r="AFH12" s="387"/>
      <c r="AFI12" s="387"/>
      <c r="AFJ12" s="387"/>
      <c r="AFK12" s="387"/>
      <c r="AFL12" s="387"/>
      <c r="AFM12" s="387"/>
      <c r="AFN12" s="387"/>
      <c r="AFO12" s="387"/>
      <c r="AFP12" s="387"/>
      <c r="AFQ12" s="387"/>
      <c r="AFR12" s="387"/>
      <c r="AFS12" s="387"/>
      <c r="AFT12" s="387"/>
      <c r="AFU12" s="387"/>
      <c r="AFV12" s="387"/>
      <c r="AFW12" s="387"/>
      <c r="AFX12" s="387"/>
      <c r="AFY12" s="387"/>
      <c r="AFZ12" s="387"/>
      <c r="AGA12" s="387"/>
      <c r="AGB12" s="387"/>
      <c r="AGC12" s="387"/>
      <c r="AGD12" s="387"/>
      <c r="AGE12" s="387"/>
      <c r="AGF12" s="387"/>
      <c r="AGG12" s="387"/>
      <c r="AGH12" s="387"/>
      <c r="AGI12" s="387"/>
      <c r="AGJ12" s="387"/>
      <c r="AGK12" s="387"/>
      <c r="AGL12" s="387"/>
      <c r="AGM12" s="387"/>
      <c r="AGN12" s="387"/>
      <c r="AGO12" s="387"/>
      <c r="AGP12" s="387"/>
      <c r="AGQ12" s="387"/>
      <c r="AGR12" s="387"/>
      <c r="AGS12" s="387"/>
      <c r="AGT12" s="387"/>
      <c r="AGU12" s="387"/>
      <c r="AGV12" s="387"/>
      <c r="AGW12" s="387"/>
      <c r="AGX12" s="387"/>
      <c r="AGY12" s="387"/>
      <c r="AGZ12" s="387"/>
      <c r="AHA12" s="387"/>
      <c r="AHB12" s="387"/>
      <c r="AHC12" s="387"/>
      <c r="AHD12" s="387"/>
      <c r="AHE12" s="387"/>
      <c r="AHF12" s="387"/>
      <c r="AHG12" s="387"/>
      <c r="AHH12" s="387"/>
      <c r="AHI12" s="387"/>
      <c r="AHJ12" s="387"/>
      <c r="AHK12" s="387"/>
      <c r="AHL12" s="387"/>
      <c r="AHM12" s="387"/>
      <c r="AHN12" s="387"/>
      <c r="AHO12" s="387"/>
      <c r="AHP12" s="387"/>
      <c r="AHQ12" s="387"/>
      <c r="AHR12" s="387"/>
      <c r="AHS12" s="387"/>
      <c r="AHT12" s="387"/>
      <c r="AHU12" s="387"/>
      <c r="AHV12" s="387"/>
      <c r="AHW12" s="387"/>
      <c r="AHX12" s="387"/>
      <c r="AHY12" s="387"/>
      <c r="AHZ12" s="387"/>
      <c r="AIA12" s="387"/>
      <c r="AIB12" s="387"/>
      <c r="AIC12" s="387"/>
      <c r="AID12" s="387"/>
      <c r="AIE12" s="387"/>
      <c r="AIF12" s="387"/>
      <c r="AIG12" s="387"/>
      <c r="AIH12" s="387"/>
      <c r="AII12" s="387"/>
      <c r="AIJ12" s="387"/>
      <c r="AIK12" s="387"/>
      <c r="AIL12" s="387"/>
      <c r="AIM12" s="387"/>
      <c r="AIN12" s="387"/>
      <c r="AIO12" s="387"/>
      <c r="AIP12" s="387"/>
      <c r="AIQ12" s="387"/>
      <c r="AIR12" s="387"/>
      <c r="AIS12" s="387"/>
      <c r="AIT12" s="387"/>
      <c r="AIU12" s="387"/>
      <c r="AIV12" s="387"/>
      <c r="AIW12" s="387"/>
      <c r="AIX12" s="387"/>
      <c r="AIY12" s="387"/>
      <c r="AIZ12" s="387"/>
      <c r="AJA12" s="387"/>
      <c r="AJB12" s="387"/>
      <c r="AJC12" s="387"/>
      <c r="AJD12" s="387"/>
      <c r="AJE12" s="387"/>
      <c r="AJF12" s="387"/>
      <c r="AJG12" s="387"/>
      <c r="AJH12" s="387"/>
      <c r="AJI12" s="387"/>
      <c r="AJJ12" s="387"/>
      <c r="AJK12" s="387"/>
      <c r="AJL12" s="387"/>
      <c r="AJM12" s="387"/>
      <c r="AJN12" s="387"/>
      <c r="AJO12" s="387"/>
      <c r="AJP12" s="387"/>
      <c r="AJQ12" s="387"/>
      <c r="AJR12" s="387"/>
      <c r="AJS12" s="387"/>
      <c r="AJT12" s="387"/>
      <c r="AJU12" s="387"/>
      <c r="AJV12" s="387"/>
      <c r="AJW12" s="387"/>
      <c r="AJX12" s="387"/>
      <c r="AJY12" s="387"/>
      <c r="AJZ12" s="387"/>
      <c r="AKA12" s="387"/>
      <c r="AKB12" s="387"/>
      <c r="AKC12" s="387"/>
      <c r="AKD12" s="387"/>
      <c r="AKE12" s="387"/>
      <c r="AKF12" s="387"/>
      <c r="AKG12" s="387"/>
      <c r="AKH12" s="387"/>
      <c r="AKI12" s="387"/>
      <c r="AKJ12" s="387"/>
      <c r="AKK12" s="387"/>
      <c r="AKL12" s="387"/>
      <c r="AKM12" s="387"/>
      <c r="AKN12" s="387"/>
      <c r="AKO12" s="387"/>
      <c r="AKP12" s="387"/>
      <c r="AKQ12" s="387"/>
      <c r="AKR12" s="387"/>
      <c r="AKS12" s="387"/>
      <c r="AKT12" s="387"/>
      <c r="AKU12" s="387"/>
      <c r="AKV12" s="387"/>
      <c r="AKW12" s="387"/>
      <c r="AKX12" s="387"/>
      <c r="AKY12" s="387"/>
      <c r="AKZ12" s="387"/>
      <c r="ALA12" s="387"/>
      <c r="ALB12" s="387"/>
      <c r="ALC12" s="387"/>
      <c r="ALD12" s="387"/>
      <c r="ALE12" s="387"/>
      <c r="ALF12" s="387"/>
      <c r="ALG12" s="387"/>
      <c r="ALH12" s="387"/>
      <c r="ALI12" s="387"/>
      <c r="ALJ12" s="387"/>
      <c r="ALK12" s="387"/>
      <c r="ALL12" s="387"/>
      <c r="ALM12" s="387"/>
      <c r="ALN12" s="387"/>
      <c r="ALO12" s="387"/>
      <c r="ALP12" s="387"/>
      <c r="ALQ12" s="387"/>
      <c r="ALR12" s="387"/>
      <c r="ALS12" s="387"/>
      <c r="ALT12" s="387"/>
      <c r="ALU12" s="387"/>
      <c r="ALV12" s="387"/>
      <c r="ALW12" s="387"/>
      <c r="ALX12" s="387"/>
      <c r="ALY12" s="387"/>
      <c r="ALZ12" s="387"/>
      <c r="AMA12" s="387"/>
      <c r="AMB12" s="387"/>
      <c r="AMC12" s="387"/>
      <c r="AMD12" s="387"/>
      <c r="AME12" s="387"/>
      <c r="AMF12" s="387"/>
      <c r="AMG12" s="387"/>
      <c r="AMH12" s="387"/>
      <c r="AMI12" s="387"/>
      <c r="AMJ12" s="387"/>
    </row>
    <row r="13" spans="1:1024" ht="27.75" customHeight="1">
      <c r="A13" s="441"/>
      <c r="B13" s="441"/>
      <c r="C13" s="441"/>
      <c r="D13" s="441"/>
      <c r="E13" s="441"/>
      <c r="F13" s="441"/>
      <c r="G13" s="441"/>
      <c r="H13" s="441"/>
      <c r="I13" s="441"/>
      <c r="J13" s="441"/>
      <c r="K13" s="441"/>
      <c r="L13" s="441"/>
    </row>
    <row r="14" spans="1:1024" s="411" customFormat="1" ht="54.75" customHeight="1">
      <c r="A14" s="442" t="s">
        <v>210</v>
      </c>
      <c r="B14" s="442"/>
      <c r="C14" s="442"/>
      <c r="D14" s="442"/>
      <c r="E14" s="442"/>
      <c r="F14" s="442"/>
      <c r="G14" s="442"/>
      <c r="H14" s="442"/>
      <c r="I14" s="442"/>
      <c r="J14" s="442"/>
      <c r="K14" s="442"/>
      <c r="L14" s="442"/>
    </row>
    <row r="15" spans="1:1024" ht="13.5">
      <c r="A15" s="443" t="s">
        <v>211</v>
      </c>
      <c r="B15" s="443"/>
      <c r="C15" s="443"/>
      <c r="D15" s="443"/>
      <c r="E15" s="443"/>
      <c r="F15" s="443"/>
      <c r="G15" s="443"/>
      <c r="H15" s="443"/>
      <c r="I15" s="443"/>
      <c r="J15" s="443"/>
      <c r="K15" s="443"/>
      <c r="L15" s="443"/>
    </row>
    <row r="16" spans="1:1024">
      <c r="A16" s="387"/>
      <c r="B16" s="387"/>
      <c r="D16" s="387"/>
      <c r="G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c r="UR16" s="387"/>
      <c r="US16" s="387"/>
      <c r="UT16" s="387"/>
      <c r="UU16" s="387"/>
      <c r="UV16" s="387"/>
      <c r="UW16" s="387"/>
      <c r="UX16" s="387"/>
      <c r="UY16" s="387"/>
      <c r="UZ16" s="387"/>
      <c r="VA16" s="387"/>
      <c r="VB16" s="387"/>
      <c r="VC16" s="387"/>
      <c r="VD16" s="387"/>
      <c r="VE16" s="387"/>
      <c r="VF16" s="387"/>
      <c r="VG16" s="387"/>
      <c r="VH16" s="387"/>
      <c r="VI16" s="387"/>
      <c r="VJ16" s="387"/>
      <c r="VK16" s="387"/>
      <c r="VL16" s="387"/>
      <c r="VM16" s="387"/>
      <c r="VN16" s="387"/>
      <c r="VO16" s="387"/>
      <c r="VP16" s="387"/>
      <c r="VQ16" s="387"/>
      <c r="VR16" s="387"/>
      <c r="VS16" s="387"/>
      <c r="VT16" s="387"/>
      <c r="VU16" s="387"/>
      <c r="VV16" s="387"/>
      <c r="VW16" s="387"/>
      <c r="VX16" s="387"/>
      <c r="VY16" s="387"/>
      <c r="VZ16" s="387"/>
      <c r="WA16" s="387"/>
      <c r="WB16" s="387"/>
      <c r="WC16" s="387"/>
      <c r="WD16" s="387"/>
      <c r="WE16" s="387"/>
      <c r="WF16" s="387"/>
      <c r="WG16" s="387"/>
      <c r="WH16" s="387"/>
      <c r="WI16" s="387"/>
      <c r="WJ16" s="387"/>
      <c r="WK16" s="387"/>
      <c r="WL16" s="387"/>
      <c r="WM16" s="387"/>
      <c r="WN16" s="387"/>
      <c r="WO16" s="387"/>
      <c r="WP16" s="387"/>
      <c r="WQ16" s="387"/>
      <c r="WR16" s="387"/>
      <c r="WS16" s="387"/>
      <c r="WT16" s="387"/>
      <c r="WU16" s="387"/>
      <c r="WV16" s="387"/>
      <c r="WW16" s="387"/>
      <c r="WX16" s="387"/>
      <c r="WY16" s="387"/>
      <c r="WZ16" s="387"/>
      <c r="XA16" s="387"/>
      <c r="XB16" s="387"/>
      <c r="XC16" s="387"/>
      <c r="XD16" s="387"/>
      <c r="XE16" s="387"/>
      <c r="XF16" s="387"/>
      <c r="XG16" s="387"/>
      <c r="XH16" s="387"/>
      <c r="XI16" s="387"/>
      <c r="XJ16" s="387"/>
      <c r="XK16" s="387"/>
      <c r="XL16" s="387"/>
      <c r="XM16" s="387"/>
      <c r="XN16" s="387"/>
      <c r="XO16" s="387"/>
      <c r="XP16" s="387"/>
      <c r="XQ16" s="387"/>
      <c r="XR16" s="387"/>
      <c r="XS16" s="387"/>
      <c r="XT16" s="387"/>
      <c r="XU16" s="387"/>
      <c r="XV16" s="387"/>
      <c r="XW16" s="387"/>
      <c r="XX16" s="387"/>
      <c r="XY16" s="387"/>
      <c r="XZ16" s="387"/>
      <c r="YA16" s="387"/>
      <c r="YB16" s="387"/>
      <c r="YC16" s="387"/>
      <c r="YD16" s="387"/>
      <c r="YE16" s="387"/>
      <c r="YF16" s="387"/>
      <c r="YG16" s="387"/>
      <c r="YH16" s="387"/>
      <c r="YI16" s="387"/>
      <c r="YJ16" s="387"/>
      <c r="YK16" s="387"/>
      <c r="YL16" s="387"/>
      <c r="YM16" s="387"/>
      <c r="YN16" s="387"/>
      <c r="YO16" s="387"/>
      <c r="YP16" s="387"/>
      <c r="YQ16" s="387"/>
      <c r="YR16" s="387"/>
      <c r="YS16" s="387"/>
      <c r="YT16" s="387"/>
      <c r="YU16" s="387"/>
      <c r="YV16" s="387"/>
      <c r="YW16" s="387"/>
      <c r="YX16" s="387"/>
      <c r="YY16" s="387"/>
      <c r="YZ16" s="387"/>
      <c r="ZA16" s="387"/>
      <c r="ZB16" s="387"/>
      <c r="ZC16" s="387"/>
      <c r="ZD16" s="387"/>
      <c r="ZE16" s="387"/>
      <c r="ZF16" s="387"/>
      <c r="ZG16" s="387"/>
      <c r="ZH16" s="387"/>
      <c r="ZI16" s="387"/>
      <c r="ZJ16" s="387"/>
      <c r="ZK16" s="387"/>
      <c r="ZL16" s="387"/>
      <c r="ZM16" s="387"/>
      <c r="ZN16" s="387"/>
      <c r="ZO16" s="387"/>
      <c r="ZP16" s="387"/>
      <c r="ZQ16" s="387"/>
      <c r="ZR16" s="387"/>
      <c r="ZS16" s="387"/>
      <c r="ZT16" s="387"/>
      <c r="ZU16" s="387"/>
      <c r="ZV16" s="387"/>
      <c r="ZW16" s="387"/>
      <c r="ZX16" s="387"/>
      <c r="ZY16" s="387"/>
      <c r="ZZ16" s="387"/>
      <c r="AAA16" s="387"/>
      <c r="AAB16" s="387"/>
      <c r="AAC16" s="387"/>
      <c r="AAD16" s="387"/>
      <c r="AAE16" s="387"/>
      <c r="AAF16" s="387"/>
      <c r="AAG16" s="387"/>
      <c r="AAH16" s="387"/>
      <c r="AAI16" s="387"/>
      <c r="AAJ16" s="387"/>
      <c r="AAK16" s="387"/>
      <c r="AAL16" s="387"/>
      <c r="AAM16" s="387"/>
      <c r="AAN16" s="387"/>
      <c r="AAO16" s="387"/>
      <c r="AAP16" s="387"/>
      <c r="AAQ16" s="387"/>
      <c r="AAR16" s="387"/>
      <c r="AAS16" s="387"/>
      <c r="AAT16" s="387"/>
      <c r="AAU16" s="387"/>
      <c r="AAV16" s="387"/>
      <c r="AAW16" s="387"/>
      <c r="AAX16" s="387"/>
      <c r="AAY16" s="387"/>
      <c r="AAZ16" s="387"/>
      <c r="ABA16" s="387"/>
      <c r="ABB16" s="387"/>
      <c r="ABC16" s="387"/>
      <c r="ABD16" s="387"/>
      <c r="ABE16" s="387"/>
      <c r="ABF16" s="387"/>
      <c r="ABG16" s="387"/>
      <c r="ABH16" s="387"/>
      <c r="ABI16" s="387"/>
      <c r="ABJ16" s="387"/>
      <c r="ABK16" s="387"/>
      <c r="ABL16" s="387"/>
      <c r="ABM16" s="387"/>
      <c r="ABN16" s="387"/>
      <c r="ABO16" s="387"/>
      <c r="ABP16" s="387"/>
      <c r="ABQ16" s="387"/>
      <c r="ABR16" s="387"/>
      <c r="ABS16" s="387"/>
      <c r="ABT16" s="387"/>
      <c r="ABU16" s="387"/>
      <c r="ABV16" s="387"/>
      <c r="ABW16" s="387"/>
      <c r="ABX16" s="387"/>
      <c r="ABY16" s="387"/>
      <c r="ABZ16" s="387"/>
      <c r="ACA16" s="387"/>
      <c r="ACB16" s="387"/>
      <c r="ACC16" s="387"/>
      <c r="ACD16" s="387"/>
      <c r="ACE16" s="387"/>
      <c r="ACF16" s="387"/>
      <c r="ACG16" s="387"/>
      <c r="ACH16" s="387"/>
      <c r="ACI16" s="387"/>
      <c r="ACJ16" s="387"/>
      <c r="ACK16" s="387"/>
      <c r="ACL16" s="387"/>
      <c r="ACM16" s="387"/>
      <c r="ACN16" s="387"/>
      <c r="ACO16" s="387"/>
      <c r="ACP16" s="387"/>
      <c r="ACQ16" s="387"/>
      <c r="ACR16" s="387"/>
      <c r="ACS16" s="387"/>
      <c r="ACT16" s="387"/>
      <c r="ACU16" s="387"/>
      <c r="ACV16" s="387"/>
      <c r="ACW16" s="387"/>
      <c r="ACX16" s="387"/>
      <c r="ACY16" s="387"/>
      <c r="ACZ16" s="387"/>
      <c r="ADA16" s="387"/>
      <c r="ADB16" s="387"/>
      <c r="ADC16" s="387"/>
      <c r="ADD16" s="387"/>
      <c r="ADE16" s="387"/>
      <c r="ADF16" s="387"/>
      <c r="ADG16" s="387"/>
      <c r="ADH16" s="387"/>
      <c r="ADI16" s="387"/>
      <c r="ADJ16" s="387"/>
      <c r="ADK16" s="387"/>
      <c r="ADL16" s="387"/>
      <c r="ADM16" s="387"/>
      <c r="ADN16" s="387"/>
      <c r="ADO16" s="387"/>
      <c r="ADP16" s="387"/>
      <c r="ADQ16" s="387"/>
      <c r="ADR16" s="387"/>
      <c r="ADS16" s="387"/>
      <c r="ADT16" s="387"/>
      <c r="ADU16" s="387"/>
      <c r="ADV16" s="387"/>
      <c r="ADW16" s="387"/>
      <c r="ADX16" s="387"/>
      <c r="ADY16" s="387"/>
      <c r="ADZ16" s="387"/>
      <c r="AEA16" s="387"/>
      <c r="AEB16" s="387"/>
      <c r="AEC16" s="387"/>
      <c r="AED16" s="387"/>
      <c r="AEE16" s="387"/>
      <c r="AEF16" s="387"/>
      <c r="AEG16" s="387"/>
      <c r="AEH16" s="387"/>
      <c r="AEI16" s="387"/>
      <c r="AEJ16" s="387"/>
      <c r="AEK16" s="387"/>
      <c r="AEL16" s="387"/>
      <c r="AEM16" s="387"/>
      <c r="AEN16" s="387"/>
      <c r="AEO16" s="387"/>
      <c r="AEP16" s="387"/>
      <c r="AEQ16" s="387"/>
      <c r="AER16" s="387"/>
      <c r="AES16" s="387"/>
      <c r="AET16" s="387"/>
      <c r="AEU16" s="387"/>
      <c r="AEV16" s="387"/>
      <c r="AEW16" s="387"/>
      <c r="AEX16" s="387"/>
      <c r="AEY16" s="387"/>
      <c r="AEZ16" s="387"/>
      <c r="AFA16" s="387"/>
      <c r="AFB16" s="387"/>
      <c r="AFC16" s="387"/>
      <c r="AFD16" s="387"/>
      <c r="AFE16" s="387"/>
      <c r="AFF16" s="387"/>
      <c r="AFG16" s="387"/>
      <c r="AFH16" s="387"/>
      <c r="AFI16" s="387"/>
      <c r="AFJ16" s="387"/>
      <c r="AFK16" s="387"/>
      <c r="AFL16" s="387"/>
      <c r="AFM16" s="387"/>
      <c r="AFN16" s="387"/>
      <c r="AFO16" s="387"/>
      <c r="AFP16" s="387"/>
      <c r="AFQ16" s="387"/>
      <c r="AFR16" s="387"/>
      <c r="AFS16" s="387"/>
      <c r="AFT16" s="387"/>
      <c r="AFU16" s="387"/>
      <c r="AFV16" s="387"/>
      <c r="AFW16" s="387"/>
      <c r="AFX16" s="387"/>
      <c r="AFY16" s="387"/>
      <c r="AFZ16" s="387"/>
      <c r="AGA16" s="387"/>
      <c r="AGB16" s="387"/>
      <c r="AGC16" s="387"/>
      <c r="AGD16" s="387"/>
      <c r="AGE16" s="387"/>
      <c r="AGF16" s="387"/>
      <c r="AGG16" s="387"/>
      <c r="AGH16" s="387"/>
      <c r="AGI16" s="387"/>
      <c r="AGJ16" s="387"/>
      <c r="AGK16" s="387"/>
      <c r="AGL16" s="387"/>
      <c r="AGM16" s="387"/>
      <c r="AGN16" s="387"/>
      <c r="AGO16" s="387"/>
      <c r="AGP16" s="387"/>
      <c r="AGQ16" s="387"/>
      <c r="AGR16" s="387"/>
      <c r="AGS16" s="387"/>
      <c r="AGT16" s="387"/>
      <c r="AGU16" s="387"/>
      <c r="AGV16" s="387"/>
      <c r="AGW16" s="387"/>
      <c r="AGX16" s="387"/>
      <c r="AGY16" s="387"/>
      <c r="AGZ16" s="387"/>
      <c r="AHA16" s="387"/>
      <c r="AHB16" s="387"/>
      <c r="AHC16" s="387"/>
      <c r="AHD16" s="387"/>
      <c r="AHE16" s="387"/>
      <c r="AHF16" s="387"/>
      <c r="AHG16" s="387"/>
      <c r="AHH16" s="387"/>
      <c r="AHI16" s="387"/>
      <c r="AHJ16" s="387"/>
      <c r="AHK16" s="387"/>
      <c r="AHL16" s="387"/>
      <c r="AHM16" s="387"/>
      <c r="AHN16" s="387"/>
      <c r="AHO16" s="387"/>
      <c r="AHP16" s="387"/>
      <c r="AHQ16" s="387"/>
      <c r="AHR16" s="387"/>
      <c r="AHS16" s="387"/>
      <c r="AHT16" s="387"/>
      <c r="AHU16" s="387"/>
      <c r="AHV16" s="387"/>
      <c r="AHW16" s="387"/>
      <c r="AHX16" s="387"/>
      <c r="AHY16" s="387"/>
      <c r="AHZ16" s="387"/>
      <c r="AIA16" s="387"/>
      <c r="AIB16" s="387"/>
      <c r="AIC16" s="387"/>
      <c r="AID16" s="387"/>
      <c r="AIE16" s="387"/>
      <c r="AIF16" s="387"/>
      <c r="AIG16" s="387"/>
      <c r="AIH16" s="387"/>
      <c r="AII16" s="387"/>
      <c r="AIJ16" s="387"/>
      <c r="AIK16" s="387"/>
      <c r="AIL16" s="387"/>
      <c r="AIM16" s="387"/>
      <c r="AIN16" s="387"/>
      <c r="AIO16" s="387"/>
      <c r="AIP16" s="387"/>
      <c r="AIQ16" s="387"/>
      <c r="AIR16" s="387"/>
      <c r="AIS16" s="387"/>
      <c r="AIT16" s="387"/>
      <c r="AIU16" s="387"/>
      <c r="AIV16" s="387"/>
      <c r="AIW16" s="387"/>
      <c r="AIX16" s="387"/>
      <c r="AIY16" s="387"/>
      <c r="AIZ16" s="387"/>
      <c r="AJA16" s="387"/>
      <c r="AJB16" s="387"/>
      <c r="AJC16" s="387"/>
      <c r="AJD16" s="387"/>
      <c r="AJE16" s="387"/>
      <c r="AJF16" s="387"/>
      <c r="AJG16" s="387"/>
      <c r="AJH16" s="387"/>
      <c r="AJI16" s="387"/>
      <c r="AJJ16" s="387"/>
      <c r="AJK16" s="387"/>
      <c r="AJL16" s="387"/>
      <c r="AJM16" s="387"/>
      <c r="AJN16" s="387"/>
      <c r="AJO16" s="387"/>
      <c r="AJP16" s="387"/>
      <c r="AJQ16" s="387"/>
      <c r="AJR16" s="387"/>
      <c r="AJS16" s="387"/>
      <c r="AJT16" s="387"/>
      <c r="AJU16" s="387"/>
      <c r="AJV16" s="387"/>
      <c r="AJW16" s="387"/>
      <c r="AJX16" s="387"/>
      <c r="AJY16" s="387"/>
      <c r="AJZ16" s="387"/>
      <c r="AKA16" s="387"/>
      <c r="AKB16" s="387"/>
      <c r="AKC16" s="387"/>
      <c r="AKD16" s="387"/>
      <c r="AKE16" s="387"/>
      <c r="AKF16" s="387"/>
      <c r="AKG16" s="387"/>
      <c r="AKH16" s="387"/>
      <c r="AKI16" s="387"/>
      <c r="AKJ16" s="387"/>
      <c r="AKK16" s="387"/>
      <c r="AKL16" s="387"/>
      <c r="AKM16" s="387"/>
      <c r="AKN16" s="387"/>
      <c r="AKO16" s="387"/>
      <c r="AKP16" s="387"/>
      <c r="AKQ16" s="387"/>
      <c r="AKR16" s="387"/>
      <c r="AKS16" s="387"/>
      <c r="AKT16" s="387"/>
      <c r="AKU16" s="387"/>
      <c r="AKV16" s="387"/>
      <c r="AKW16" s="387"/>
      <c r="AKX16" s="387"/>
      <c r="AKY16" s="387"/>
      <c r="AKZ16" s="387"/>
      <c r="ALA16" s="387"/>
      <c r="ALB16" s="387"/>
      <c r="ALC16" s="387"/>
      <c r="ALD16" s="387"/>
      <c r="ALE16" s="387"/>
      <c r="ALF16" s="387"/>
      <c r="ALG16" s="387"/>
      <c r="ALH16" s="387"/>
      <c r="ALI16" s="387"/>
      <c r="ALJ16" s="387"/>
      <c r="ALK16" s="387"/>
      <c r="ALL16" s="387"/>
      <c r="ALM16" s="387"/>
      <c r="ALN16" s="387"/>
      <c r="ALO16" s="387"/>
      <c r="ALP16" s="387"/>
      <c r="ALQ16" s="387"/>
      <c r="ALR16" s="387"/>
      <c r="ALS16" s="387"/>
      <c r="ALT16" s="387"/>
      <c r="ALU16" s="387"/>
      <c r="ALV16" s="387"/>
      <c r="ALW16" s="387"/>
      <c r="ALX16" s="387"/>
      <c r="ALY16" s="387"/>
      <c r="ALZ16" s="387"/>
      <c r="AMA16" s="387"/>
      <c r="AMB16" s="387"/>
      <c r="AMC16" s="387"/>
      <c r="AMD16" s="387"/>
      <c r="AME16" s="387"/>
      <c r="AMF16" s="387"/>
      <c r="AMG16" s="387"/>
      <c r="AMH16" s="387"/>
      <c r="AMI16" s="387"/>
      <c r="AMJ16" s="387"/>
    </row>
    <row r="17" spans="1:12" ht="9" customHeight="1">
      <c r="A17" s="444"/>
      <c r="B17" s="444"/>
      <c r="C17" s="444"/>
      <c r="D17" s="444"/>
      <c r="E17" s="444"/>
      <c r="F17" s="444"/>
      <c r="G17" s="444"/>
      <c r="H17" s="444"/>
      <c r="I17" s="444"/>
      <c r="J17" s="444"/>
      <c r="K17" s="444"/>
      <c r="L17" s="444"/>
    </row>
    <row r="18" spans="1:12" s="407" customFormat="1" ht="61.5" customHeight="1">
      <c r="A18" s="445" t="s">
        <v>212</v>
      </c>
      <c r="B18" s="445"/>
      <c r="C18" s="445"/>
      <c r="D18" s="445"/>
      <c r="E18" s="445"/>
      <c r="F18" s="445"/>
      <c r="G18" s="445"/>
      <c r="H18" s="445"/>
      <c r="I18" s="445"/>
      <c r="J18" s="445"/>
      <c r="K18" s="445"/>
      <c r="L18" s="445"/>
    </row>
    <row r="19" spans="1:12" s="407" customFormat="1">
      <c r="A19" s="446" t="s">
        <v>213</v>
      </c>
      <c r="B19" s="447" t="s">
        <v>214</v>
      </c>
      <c r="C19" s="447"/>
      <c r="D19" s="447"/>
      <c r="E19" s="447"/>
      <c r="F19" s="447"/>
      <c r="G19" s="447"/>
      <c r="H19" s="447"/>
      <c r="I19" s="447"/>
      <c r="J19" s="447"/>
      <c r="K19" s="447"/>
      <c r="L19" s="447"/>
    </row>
    <row r="20" spans="1:12" s="407" customFormat="1" ht="92.25" customHeight="1">
      <c r="A20" s="446" t="s">
        <v>215</v>
      </c>
      <c r="B20" s="448" t="s">
        <v>216</v>
      </c>
      <c r="C20" s="448"/>
      <c r="D20" s="448"/>
      <c r="E20" s="448"/>
      <c r="F20" s="448"/>
      <c r="G20" s="448"/>
      <c r="H20" s="448"/>
      <c r="I20" s="448"/>
      <c r="J20" s="448"/>
      <c r="K20" s="448"/>
      <c r="L20" s="448"/>
    </row>
    <row r="21" spans="1:12" s="407" customFormat="1" ht="42" customHeight="1">
      <c r="A21" s="446" t="s">
        <v>217</v>
      </c>
      <c r="B21" s="448" t="s">
        <v>218</v>
      </c>
      <c r="C21" s="448"/>
      <c r="D21" s="448"/>
      <c r="E21" s="448"/>
      <c r="F21" s="448"/>
      <c r="G21" s="448"/>
      <c r="H21" s="448"/>
      <c r="I21" s="448"/>
      <c r="J21" s="448"/>
      <c r="K21" s="448"/>
      <c r="L21" s="448"/>
    </row>
    <row r="22" spans="1:12" s="407" customFormat="1" ht="45" customHeight="1">
      <c r="A22" s="446" t="s">
        <v>219</v>
      </c>
      <c r="B22" s="448" t="s">
        <v>220</v>
      </c>
      <c r="C22" s="448"/>
      <c r="D22" s="448"/>
      <c r="E22" s="448"/>
      <c r="F22" s="448"/>
      <c r="G22" s="448"/>
      <c r="H22" s="448"/>
      <c r="I22" s="448"/>
      <c r="J22" s="448"/>
      <c r="K22" s="448"/>
      <c r="L22" s="448"/>
    </row>
    <row r="23" spans="1:12" s="407" customFormat="1" ht="34.5" customHeight="1">
      <c r="A23" s="446" t="s">
        <v>221</v>
      </c>
      <c r="B23" s="448" t="s">
        <v>222</v>
      </c>
      <c r="C23" s="448"/>
      <c r="D23" s="448"/>
      <c r="E23" s="448"/>
      <c r="F23" s="448"/>
      <c r="G23" s="448"/>
      <c r="H23" s="448"/>
      <c r="I23" s="448"/>
      <c r="J23" s="448"/>
      <c r="K23" s="448"/>
      <c r="L23" s="448"/>
    </row>
    <row r="24" spans="1:12" s="407" customFormat="1" ht="12">
      <c r="A24" s="449"/>
      <c r="B24" s="450"/>
      <c r="C24" s="450"/>
      <c r="D24" s="450"/>
      <c r="E24" s="450"/>
      <c r="F24" s="450"/>
      <c r="G24" s="450"/>
      <c r="H24" s="450"/>
      <c r="I24" s="450"/>
      <c r="J24" s="450"/>
      <c r="K24" s="450"/>
      <c r="L24" s="450"/>
    </row>
  </sheetData>
  <mergeCells count="19">
    <mergeCell ref="B24:L24"/>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6:B6"/>
    <mergeCell ref="A8:C8"/>
    <mergeCell ref="E8:L9"/>
  </mergeCells>
  <phoneticPr fontId="2"/>
  <printOptions horizontalCentered="1"/>
  <pageMargins left="0.70833333333333304" right="0.70833333333333304" top="0.74791666666666701" bottom="0.74791666666666701" header="0.51180555555555496" footer="0.51180555555555496"/>
  <pageSetup paperSize="9" scale="74"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変更届への標準添付書類一覧</vt:lpstr>
      <vt:lpstr>記入方法 (2)</vt:lpstr>
      <vt:lpstr>プルダウン・リスト</vt:lpstr>
      <vt:lpstr>訪問型サービス（１枚版）</vt:lpstr>
      <vt:lpstr>【記載例】訪問型サービス</vt:lpstr>
      <vt:lpstr>記入方法</vt:lpstr>
      <vt:lpstr>通所型サービス（1枚版）</vt:lpstr>
      <vt:lpstr>プルダウン・リスト (2)</vt:lpstr>
      <vt:lpstr>シフト記号表（勤務時間帯）</vt:lpstr>
      <vt:lpstr>【記載例】通所型サービス</vt:lpstr>
      <vt:lpstr>【記載例】シフト記号表（勤務時間帯）</vt:lpstr>
      <vt:lpstr>参考様式2</vt:lpstr>
      <vt:lpstr>参考様式3</vt:lpstr>
      <vt:lpstr>参考様式４</vt:lpstr>
      <vt:lpstr>参考様式5</vt:lpstr>
      <vt:lpstr>変更届への標準添付書類一覧!_FilterDatabase</vt:lpstr>
      <vt:lpstr>'シフト記号表（勤務時間帯）'!【記載例】シフト記号</vt:lpstr>
      <vt:lpstr>'【記載例】シフト記号表（勤務時間帯）'!Print_Area</vt:lpstr>
      <vt:lpstr>【記載例】通所型サービス!Print_Area</vt:lpstr>
      <vt:lpstr>'シフト記号表（勤務時間帯）'!Print_Area</vt:lpstr>
      <vt:lpstr>記入方法!Print_Area</vt:lpstr>
      <vt:lpstr>'記入方法 (2)'!Print_Area</vt:lpstr>
      <vt:lpstr>参考様式3!Print_Area</vt:lpstr>
      <vt:lpstr>参考様式４!Print_Area</vt:lpstr>
      <vt:lpstr>参考様式5!Print_Area</vt:lpstr>
      <vt:lpstr>'通所型サービス（1枚版）'!Print_Area</vt:lpstr>
      <vt:lpstr>変更届への標準添付書類一覧!Print_Area</vt:lpstr>
      <vt:lpstr>'訪問型サービス（１枚版）'!Print_Area</vt:lpstr>
      <vt:lpstr>'通所型サービス（1枚版）'!Print_Titles</vt:lpstr>
      <vt:lpstr>'訪問型サービス（１枚版）'!Print_Titles</vt:lpstr>
      <vt:lpstr>'シフト記号表（勤務時間帯）'!シフト記号表</vt:lpstr>
    </vt:vector>
  </TitlesOfParts>
  <Company>宮古市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小松平 佳江</dc:creator>
  <cp:lastModifiedBy>小松平 佳江</cp:lastModifiedBy>
  <dcterms:created xsi:type="dcterms:W3CDTF">2024-06-20T07:04:22Z</dcterms:created>
  <dcterms:modified xsi:type="dcterms:W3CDTF">2024-06-20T07:47:54Z</dcterms:modified>
</cp:coreProperties>
</file>